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6255" firstSheet="2" activeTab="3"/>
  </bookViews>
  <sheets>
    <sheet name="อุดหนุน นอก" sheetId="1" r:id="rId1"/>
    <sheet name="รับ  นอก" sheetId="2" r:id="rId2"/>
    <sheet name="จ่าย นอก " sheetId="3" r:id="rId3"/>
    <sheet name="งบการเงิน " sheetId="4" r:id="rId4"/>
    <sheet name="งบทดลองหลัง " sheetId="5" r:id="rId5"/>
    <sheet name="งบรับจ่าย" sheetId="6" r:id="rId6"/>
    <sheet name="หน้าสรุป" sheetId="7" r:id="rId7"/>
    <sheet name="ประกอบงบ" sheetId="8" r:id="rId8"/>
    <sheet name="งบรับ-จ่าย" sheetId="9" r:id="rId9"/>
    <sheet name="รายละเอียดรับ-จ่าย " sheetId="10" r:id="rId10"/>
  </sheets>
  <definedNames>
    <definedName name="_xlnm.Print_Area" localSheetId="9">'รายละเอียดรับ-จ่าย '!$A:$IV</definedName>
  </definedNames>
  <calcPr fullCalcOnLoad="1"/>
</workbook>
</file>

<file path=xl/sharedStrings.xml><?xml version="1.0" encoding="utf-8"?>
<sst xmlns="http://schemas.openxmlformats.org/spreadsheetml/2006/main" count="549" uniqueCount="306">
  <si>
    <t>องค์การบริหารส่วนตำบลท่างิ้ว  อำเภอเมือง  จังหวัดนครศรีธรรมราช</t>
  </si>
  <si>
    <t>งบแสดงฐานการเงิน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</si>
  <si>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</si>
  <si>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</si>
  <si>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</si>
  <si>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</si>
  <si>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เงินสดในมือ</t>
  </si>
  <si>
    <t xml:space="preserve">    เงินสด</t>
  </si>
  <si>
    <t xml:space="preserve">เงินรับฝากต่าง ๆ </t>
  </si>
  <si>
    <t xml:space="preserve">    ธนาคารกรุงไทย-กระแสรายวัน</t>
  </si>
  <si>
    <t xml:space="preserve">รายจ่ายค้างจ่าย </t>
  </si>
  <si>
    <t>ทุนสำรองเงินสะสม</t>
  </si>
  <si>
    <t xml:space="preserve">    ธนาคารกรุงไทย-ออมทรัพย์ 1</t>
  </si>
  <si>
    <t xml:space="preserve">    ธนาคารกรุงไทย-ออมทรัพย์ 2</t>
  </si>
  <si>
    <t xml:space="preserve">    ธนาคารกรุงไทย-ออมทรัพย์ 3</t>
  </si>
  <si>
    <t xml:space="preserve">    ธนาคารกรุงไทย-ประจำ</t>
  </si>
  <si>
    <t>ประมาณการ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</si>
  <si>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</si>
  <si>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</si>
  <si>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</si>
  <si>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</si>
  <si>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</si>
  <si>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</si>
  <si>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รายรับ</t>
  </si>
  <si>
    <t xml:space="preserve">     ภาษีอากร</t>
  </si>
  <si>
    <t xml:space="preserve">     ค่าธรรมเนียม  ค่าปรับและค่าใบอนุญาต</t>
  </si>
  <si>
    <t xml:space="preserve">     รายได้จากทรัพย์สิน</t>
  </si>
  <si>
    <t xml:space="preserve">     รายได้จากสาธารณูปโภคและการพาณิชย์</t>
  </si>
  <si>
    <t xml:space="preserve">     รายได้เบ็ดเตล็ด</t>
  </si>
  <si>
    <t xml:space="preserve">     รายได้จากทุน</t>
  </si>
  <si>
    <t xml:space="preserve">     ภาษีจัดสรร</t>
  </si>
  <si>
    <t xml:space="preserve">     เงินอุดหนุน</t>
  </si>
  <si>
    <t>รวมเงินตามประมาณการรายรับทั้งสิ้น</t>
  </si>
  <si>
    <t xml:space="preserve">     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</si>
  <si>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</si>
  <si>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 xml:space="preserve">                    รวมรายรับทั้งสิ้น</t>
  </si>
  <si>
    <t>รายจ่ายจริง</t>
  </si>
  <si>
    <t>รายจ่ายตามประมาณการ</t>
  </si>
  <si>
    <t xml:space="preserve">     งบกลาง</t>
  </si>
  <si>
    <t xml:space="preserve">     เงินเดือนและค่าจ้างประจำ</t>
  </si>
  <si>
    <t xml:space="preserve">    ค่าจ้างชั่วคราว</t>
  </si>
  <si>
    <t xml:space="preserve">    ค่าตอบแทน ใช้สอยและวัสดุ</t>
  </si>
  <si>
    <t xml:space="preserve">    ค่าสาธารณูปโภค</t>
  </si>
  <si>
    <t xml:space="preserve">    เงินอุดหนุน</t>
  </si>
  <si>
    <t xml:space="preserve">    ค่าครุภัณฑ์ ค่าที่ดินและสิ่งก่อสร้าง</t>
  </si>
  <si>
    <t xml:space="preserve">    รายจ่ายอื่น</t>
  </si>
  <si>
    <t>รวมรายจ่ายตามประมาณการรายจ่ายทั้งสิ้น</t>
  </si>
  <si>
    <t xml:space="preserve">                      รวมรายจ่ายทั้งสิ้น</t>
  </si>
  <si>
    <t>สูงกว่า</t>
  </si>
  <si>
    <t xml:space="preserve">                                         รายรับ</t>
  </si>
  <si>
    <t xml:space="preserve">        รายจ่าย</t>
  </si>
  <si>
    <t xml:space="preserve">                                                               (ต่ำกว่า)</t>
  </si>
  <si>
    <t>ชื่อองค์การบริหารส่วนตำบลท่างิ้ว</t>
  </si>
  <si>
    <t>รายการ</t>
  </si>
  <si>
    <t>รหัสบัญชี</t>
  </si>
  <si>
    <t>เดบิท</t>
  </si>
  <si>
    <t>เครดิต</t>
  </si>
  <si>
    <t>เงินสด</t>
  </si>
  <si>
    <t>010</t>
  </si>
  <si>
    <t>เงินฝากธนาคารประเภทกระแสรายวัน</t>
  </si>
  <si>
    <t>021</t>
  </si>
  <si>
    <t>เงินฝากธนาคารประเภทออมทรัพย์ บัญชี 1</t>
  </si>
  <si>
    <t>022</t>
  </si>
  <si>
    <t>เงินฝากธนาคารประเภทออมทรัพย์ บัญชี 2</t>
  </si>
  <si>
    <t>เงินฝากธนาคารประเภทออมทรัพย์ บัญชี 3</t>
  </si>
  <si>
    <t>เงินฝากธนาคารประเภทประจำ</t>
  </si>
  <si>
    <t>023</t>
  </si>
  <si>
    <t>011</t>
  </si>
  <si>
    <t>เงินเดือน</t>
  </si>
  <si>
    <t>100</t>
  </si>
  <si>
    <t>ค่าจ้างประจำ</t>
  </si>
  <si>
    <t>120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</si>
  <si>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</si>
  <si>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</si>
  <si>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</si>
  <si>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</si>
  <si>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</si>
  <si>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</si>
  <si>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</si>
  <si>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</si>
  <si>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</si>
  <si>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</si>
  <si>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งบกลาง</t>
  </si>
  <si>
    <t>000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</si>
  <si>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</si>
  <si>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</si>
  <si>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</si>
  <si>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</si>
  <si>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</si>
  <si>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</si>
  <si>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>เงินรายรับ</t>
  </si>
  <si>
    <t>821</t>
  </si>
  <si>
    <t>เงินรับฝาก</t>
  </si>
  <si>
    <t>900</t>
  </si>
  <si>
    <t>600</t>
  </si>
  <si>
    <t>เงินสะสม</t>
  </si>
  <si>
    <t>700</t>
  </si>
  <si>
    <t>ตรวจถูกต้องแล้ว</t>
  </si>
  <si>
    <t>หัวหน้าส่วนการคลัง</t>
  </si>
  <si>
    <t>งบทดลอง  (หลังปิดบัญชี)</t>
  </si>
  <si>
    <t>รายจ่ายค้างจ่าย</t>
  </si>
  <si>
    <t>703</t>
  </si>
  <si>
    <t>(นางสาวธารทิพย์  จันพิทักษ์)</t>
  </si>
  <si>
    <t>หน้าสรุปรายรับ-รายจ่าย</t>
  </si>
  <si>
    <t>องค์การบริหารส่วนตำบลท่างิ้ว</t>
  </si>
  <si>
    <t>1.  รายรับ</t>
  </si>
  <si>
    <t>รายได้ขององค์การบริหารส่วนตำบลท่างิ้ว</t>
  </si>
  <si>
    <t>รายได้จากเงินอุดหนุนของรัฐ</t>
  </si>
  <si>
    <t>รายได้จากเงินจ่ายขาดเงินสะสม</t>
  </si>
  <si>
    <t>รายได้จากเงินอุดหนุนทั่วไป (ระบุวัตถุประสงค์)</t>
  </si>
  <si>
    <t xml:space="preserve">                                           รวมรายรับ</t>
  </si>
  <si>
    <t>2.  รายจ่ายจริง</t>
  </si>
  <si>
    <t>จำนวนเงินเบิกจ่ายตามข้อบังคับงบประมาณประจำปี</t>
  </si>
  <si>
    <t>จำนวนเงินที่จ่ายขาดเงินสะสมของปีนี้</t>
  </si>
  <si>
    <t>จำนวนเงินที่จ่ายจากเงินอุดหนุนทั่วไป (ตามวัตถุประสงค์)</t>
  </si>
  <si>
    <t>จำนวนเงินรายจ่ายค้างจ่าย (ตามวัตถุประสงค์)</t>
  </si>
  <si>
    <t xml:space="preserve">                                           รวมรายจ่าย</t>
  </si>
  <si>
    <t>จำนวนเงินที่ตกเป็นเงินสะสมของปีนี้</t>
  </si>
  <si>
    <t>หมายเหตุ   จำนวนเงินรายรับตามข้อ 1 = จำนวนเงินรายจ่ายข้อ  2</t>
  </si>
  <si>
    <t xml:space="preserve">                                                          …………………..นายกองค์การบริหารส่วนตำบล</t>
  </si>
  <si>
    <t xml:space="preserve">                                                          …………………..ปลัดองค์การบริหารส่วนตำบล</t>
  </si>
  <si>
    <t xml:space="preserve">                                                          …………………..หัวหน้าส่วนการคลัง</t>
  </si>
  <si>
    <t>บาท</t>
  </si>
  <si>
    <t>หมายเหตุ  ประกอบงบแสดงฐานะทางการเงิน</t>
  </si>
  <si>
    <t>เงินภาษีหัก ณ ที่จ่าย</t>
  </si>
  <si>
    <t>เงินประกันสัญญา</t>
  </si>
  <si>
    <t>ค่าใช้จ่าย 5%</t>
  </si>
  <si>
    <t>ส่วนลด 6%</t>
  </si>
  <si>
    <t>เงินทุนเศรษฐกิจชุมชน</t>
  </si>
  <si>
    <t xml:space="preserve">                                                     รวมเงินรับฝากทั้งสิ้น</t>
  </si>
  <si>
    <t>ประเภท</t>
  </si>
  <si>
    <t xml:space="preserve"> + </t>
  </si>
  <si>
    <t>ก.  รายได้ภาษีอากร</t>
  </si>
  <si>
    <t xml:space="preserve">     1. หมวดภาษีอากร</t>
  </si>
  <si>
    <t>ข.  รายได้ที่มิใช่ภาษีอากร</t>
  </si>
  <si>
    <t xml:space="preserve">     1. หมวดค่าธรรมเนียม ค่าปรับและใบอนุญาต</t>
  </si>
  <si>
    <t xml:space="preserve">     2. หมวดรายได้จากทรัพย์สิน</t>
  </si>
  <si>
    <t xml:space="preserve">     3. หมวดรายได้เบ็ดเตล็ด</t>
  </si>
  <si>
    <t>ค.  เงินช่วยเหลือ</t>
  </si>
  <si>
    <t xml:space="preserve">      เงินอุดหนุน</t>
  </si>
  <si>
    <t>ง.  เงินรายได้อื่น</t>
  </si>
  <si>
    <t xml:space="preserve">     1. จ่ายขาดเงินสะสม</t>
  </si>
  <si>
    <t xml:space="preserve">     2. เงินอุดหนุนเฉพาะกิจ</t>
  </si>
  <si>
    <t xml:space="preserve">     3. เงินอุดหนุนทั่วไป</t>
  </si>
  <si>
    <t xml:space="preserve">     4. เงินสำรองเงินรายรับ</t>
  </si>
  <si>
    <t>……………………..นายกองค์การบริหารส่วนตำบล</t>
  </si>
  <si>
    <t>……………………..ปลัดองค์การบริหารส่วนตำบล</t>
  </si>
  <si>
    <t>……………………..หัวหน้าส่วนการคลัง</t>
  </si>
  <si>
    <t>รายจ่ายตามงบประมาณรายจ่าย</t>
  </si>
  <si>
    <t>ก. รายจ่ายประจำ</t>
  </si>
  <si>
    <t xml:space="preserve">    1. รายจ่ายงบกลาง</t>
  </si>
  <si>
    <t xml:space="preserve">    2. เงินเดือนและค่าจ้างประจำ</t>
  </si>
  <si>
    <t xml:space="preserve">    3. ค่าจ้างชั่วคราว</t>
  </si>
  <si>
    <t xml:space="preserve">    4. ค่าตอบแทน ใช้สอยและวัสดุ</t>
  </si>
  <si>
    <t xml:space="preserve">    5. ค่าสาธารณูปโภค</t>
  </si>
  <si>
    <t xml:space="preserve">    6. เงินอุดหนุน</t>
  </si>
  <si>
    <t>รวมรายจ่ายประจำ</t>
  </si>
  <si>
    <t>ข. รายจ่ายเพื่อการลงทุน</t>
  </si>
  <si>
    <t xml:space="preserve">     1. ค่าครุภัณฑ์ ค่าที่ดินและสิ่งก่อสร้าง</t>
  </si>
  <si>
    <t>รวมรายจ่ายเพื่อการลงทุน</t>
  </si>
  <si>
    <t>ค. รายจ่ายอื่น ๆ</t>
  </si>
  <si>
    <t>รวมรายจ่ายเงินอื่น ๆ</t>
  </si>
  <si>
    <t>รวมรายจ่ายทั้งสิ้น</t>
  </si>
  <si>
    <t>รายรับจริงสูงกว่าจ่ายจริง</t>
  </si>
  <si>
    <t>รายจ่าย</t>
  </si>
  <si>
    <t>บัญชีรายละเอียดรายรับ-รายจ่ายจริง</t>
  </si>
  <si>
    <t xml:space="preserve">          1.1 ภาษีโรงเรือนและที่ดิน</t>
  </si>
  <si>
    <t xml:space="preserve">          1.2 ภาษีบำรุงท้องที่</t>
  </si>
  <si>
    <t xml:space="preserve">          1.3 ภาษีป้าย</t>
  </si>
  <si>
    <t xml:space="preserve">          1.4 ภาษีสุรา</t>
  </si>
  <si>
    <t xml:space="preserve">          1.5 ภาษีสรรพสามิต</t>
  </si>
  <si>
    <t xml:space="preserve">          1.6 ค่าธรรมเนียมจดทะเบียนสิทธิและนิติกรรม</t>
  </si>
  <si>
    <t xml:space="preserve">          1.7 ภาษีและค่าธรรมเนียมรถยนต์และล้อเลื่อน</t>
  </si>
  <si>
    <t xml:space="preserve">          1.8 ภาษีมูลค่าเพิ่มและภาษีธุรกิจเฉพาะ</t>
  </si>
  <si>
    <t xml:space="preserve">          1.9 ค่าภาคหลวงแร่</t>
  </si>
  <si>
    <t xml:space="preserve">          1.10 ค่าภาคหลวงปิโตรเลียม</t>
  </si>
  <si>
    <t xml:space="preserve">          1.11 เงินที่เก็บตามกฎหมายว่าด้วยอุทยานฯ</t>
  </si>
  <si>
    <t>รวม</t>
  </si>
  <si>
    <t xml:space="preserve">         1.1 ค่าธรรมเนียมเก็บขยะมูลฝอย</t>
  </si>
  <si>
    <t xml:space="preserve">         1.2 ค่าปรับการผิดสัญญา</t>
  </si>
  <si>
    <t xml:space="preserve">         1.3 ค่าธรรมเนียมการพนันเพิ่ม</t>
  </si>
  <si>
    <t xml:space="preserve">         1.4 ค่าธรรมเนียมการรับสมัคร</t>
  </si>
  <si>
    <t xml:space="preserve">         1.7 ค่าธรรมเนียมอื่น ๆ</t>
  </si>
  <si>
    <t xml:space="preserve">         2.1 ค่าดอกเบี้ยเงินฝากธนาคาร</t>
  </si>
  <si>
    <t xml:space="preserve">          3.1 ค่าจำหน่ายเอกสารแบบแปลน</t>
  </si>
  <si>
    <t xml:space="preserve">      1. หมวดเงินอุดหนุน</t>
  </si>
  <si>
    <t xml:space="preserve">          เงินอุดหนุนทั่วไป</t>
  </si>
  <si>
    <t>รวมรายได้อื่น</t>
  </si>
  <si>
    <t>รวมรายได้ทั้งสิ้น</t>
  </si>
  <si>
    <t xml:space="preserve">          1.13 ค่าธรรมเนียมบ่อบาดาล</t>
  </si>
  <si>
    <t>รวมรายจ่ายเงินได้อื่น ๆ</t>
  </si>
  <si>
    <t>รับจริง</t>
  </si>
  <si>
    <t>ก.รายได้จัดเก็บเอง                                                            (รวม)</t>
  </si>
  <si>
    <t xml:space="preserve">    1. หมวดภาษีอากร</t>
  </si>
  <si>
    <t xml:space="preserve">         1.1 ภาษีโรงเรือนและที่ดิน</t>
  </si>
  <si>
    <t xml:space="preserve">         1.2 ภาษีบำรุงท้องที่</t>
  </si>
  <si>
    <t xml:space="preserve">         1.3 ภาษีป้าย</t>
  </si>
  <si>
    <t xml:space="preserve">    2. หมวดค่าธรรมเนียม ค่าปรับ และใบอนุญาต</t>
  </si>
  <si>
    <t xml:space="preserve">         2.1 ค่าธรรมเนียมเก็บขยะมูลฝอย</t>
  </si>
  <si>
    <t xml:space="preserve">         2.2 ค่าปรับการผิดสัญญา</t>
  </si>
  <si>
    <t xml:space="preserve">    3. หมวดรายได้จากทรัพย์สิน</t>
  </si>
  <si>
    <t xml:space="preserve">         3.1 ดอกเบี้ยเงินฝากธนาคาร</t>
  </si>
  <si>
    <t xml:space="preserve">    4. หมวดรายได้เบ็ดเตล็ด</t>
  </si>
  <si>
    <t xml:space="preserve">        4.1 ค่าจำหน่ายเอกสารแบบแปลน</t>
  </si>
  <si>
    <t>ข. รายได้ที่รัฐจัดเก็บและจัดสรรให้                                    (รวม)</t>
  </si>
  <si>
    <t xml:space="preserve">         1.1 ภาษีสุรา</t>
  </si>
  <si>
    <t xml:space="preserve">         1.2 ภาษีสรรพสามิต</t>
  </si>
  <si>
    <t xml:space="preserve">บัญชีเงินรับฝาก </t>
  </si>
  <si>
    <t xml:space="preserve">          1.12 ค่าภาคหลวงและค่าธรรมเนียมป่าไม้</t>
  </si>
  <si>
    <r>
      <t>บวก</t>
    </r>
    <r>
      <rPr>
        <sz val="14"/>
        <rFont val="Cordia New"/>
        <family val="2"/>
      </rPr>
      <t xml:space="preserve"> รับจริงสูงกว่าจ่ายจริง</t>
    </r>
  </si>
  <si>
    <r>
      <t>หัก</t>
    </r>
    <r>
      <rPr>
        <sz val="14"/>
        <rFont val="Cordia New"/>
        <family val="2"/>
      </rPr>
      <t xml:space="preserve"> จ่ายขาดเงินสะสม</t>
    </r>
  </si>
  <si>
    <t>รายรับ                                                                    (รวมทั้งสิ้น)</t>
  </si>
  <si>
    <t xml:space="preserve">    2.  เงินเดือน</t>
  </si>
  <si>
    <t xml:space="preserve">    3.  ค่าจ้างประจำ</t>
  </si>
  <si>
    <t xml:space="preserve">    4.  ค่าจ้างชั่วคราว</t>
  </si>
  <si>
    <t xml:space="preserve">    5.  ค่าตอบแทน</t>
  </si>
  <si>
    <t xml:space="preserve">    6.  ค่าใช้สอย</t>
  </si>
  <si>
    <t xml:space="preserve">    7.  ค่าวัสดุ</t>
  </si>
  <si>
    <t xml:space="preserve">    8.  ค่าสาธารณูปโภค</t>
  </si>
  <si>
    <t xml:space="preserve">    9.  เงินอุดหนุน</t>
  </si>
  <si>
    <t xml:space="preserve">     1.  ค่าครุภัณฑ์  ที่ดินและสิ่งก่อสร้าง</t>
  </si>
  <si>
    <t xml:space="preserve">          1.  ค่าครุภัณฑ์</t>
  </si>
  <si>
    <t xml:space="preserve">          2.  ค่าที่ดินและสิ่งก่อสร้าง</t>
  </si>
  <si>
    <t xml:space="preserve">         1.6 ค่าธรรมเนียมการปิดประกาศ</t>
  </si>
  <si>
    <t xml:space="preserve"> - 2 -</t>
  </si>
  <si>
    <t>จำนวนเงินที่ได้รับอนุมัติให้เบิกตัดปีจากเงินรายได้ของ อบต.+เงินอุดหนุนของรัฐ</t>
  </si>
  <si>
    <t xml:space="preserve">        รายจ่ายค้างจ่าย(เหลือจ่าย)</t>
  </si>
  <si>
    <r>
      <t xml:space="preserve">     </t>
    </r>
    <r>
      <rPr>
        <sz val="14"/>
        <rFont val="Cordia New"/>
        <family val="2"/>
      </rPr>
      <t>สมทบทุนสำรองเงินสะสม</t>
    </r>
  </si>
  <si>
    <t xml:space="preserve">ทุนสำรองเงินสะสม </t>
  </si>
  <si>
    <t xml:space="preserve">         1.3 ภาษีมูลค่าเพิ่ม 1 ใน 9</t>
  </si>
  <si>
    <t xml:space="preserve">         1.4 ภาษีมูลค่าเพิ่มตามแผน ฯ</t>
  </si>
  <si>
    <t xml:space="preserve">         1.5  ภาษีธุรกิจเฉพาะ</t>
  </si>
  <si>
    <t xml:space="preserve">         1.6 ค่าภาคหลวงแร่</t>
  </si>
  <si>
    <t xml:space="preserve">         1.7 ค่าภาคหลวงปิโตรเลียม</t>
  </si>
  <si>
    <t xml:space="preserve">         1.8 ค่าธรรมเนียมบ่อบาดาล</t>
  </si>
  <si>
    <t xml:space="preserve">         1.9 ค่าธรรมเนียมจดทะเบียนสิทธิและนิติกรรม</t>
  </si>
  <si>
    <t xml:space="preserve">         1.10  ค่าภาคหลวงและค่าธรรมเนียมป่าไม้</t>
  </si>
  <si>
    <t xml:space="preserve">         1.11  เงินที่เก็บตามกฎหมายว่าด้วยอุทยานแห่งชาติ</t>
  </si>
  <si>
    <t xml:space="preserve">     2.  เงินอุดหนุนเฉพาะกิจ</t>
  </si>
  <si>
    <t>ลูกหนี้เงินยืมเงินงบประมาณ</t>
  </si>
  <si>
    <t>090</t>
  </si>
  <si>
    <t>604</t>
  </si>
  <si>
    <t>เงินฝากธนาคารประเภทกระแสรายวัน 801-6-06545-7</t>
  </si>
  <si>
    <t>รายจ่าย                                                       (รวมทั้งสิ้น)</t>
  </si>
  <si>
    <t>ก.รายจ่ายประจำ                                            (รวม)</t>
  </si>
  <si>
    <t>ข. รายจ่ายเพื่อการลงทุน                                    (รวม)</t>
  </si>
  <si>
    <t xml:space="preserve">     เงินอุดหนุนเฉพาะกิจ</t>
  </si>
  <si>
    <t xml:space="preserve">       4.2  รายได้เบ็ดเตล็ดอื่น ๆ</t>
  </si>
  <si>
    <t xml:space="preserve">         2.3  ค่าธรรมเนียมการพนันเพิ่ม</t>
  </si>
  <si>
    <t xml:space="preserve">         2.4  ค่าธรรมเนียมเกี่ยวกับใบอนุญาตการขายสุรา</t>
  </si>
  <si>
    <t xml:space="preserve">         2.5  ค่าธรรมเนียมอื่น ๆ</t>
  </si>
  <si>
    <t xml:space="preserve">     2. หมวดเงินอุดหนุน</t>
  </si>
  <si>
    <t xml:space="preserve">         2.1 เงินอุดหนุนทั่วไป</t>
  </si>
  <si>
    <t xml:space="preserve">     รายจ่ายที่จ่ายจากเงินอุดหนุนที่รัฐบาลให้โดยระบุวัตถุประสงค์</t>
  </si>
  <si>
    <t>รายได้เงินอุดหนุนเฉพาะกิจ</t>
  </si>
  <si>
    <t>จำนวนเงินรายจ่ายเงินอุดหนุนเฉพาะกิจ</t>
  </si>
  <si>
    <t xml:space="preserve">    ลูกหนี้เงินยืมเงินงบประมาณ</t>
  </si>
  <si>
    <r>
      <t xml:space="preserve">            </t>
    </r>
    <r>
      <rPr>
        <sz val="12"/>
        <rFont val="Cordia New"/>
        <family val="2"/>
      </rPr>
      <t>รายจ่ายอื่น ๆ คงเหลือ</t>
    </r>
  </si>
  <si>
    <t xml:space="preserve">(ลงชื่อ)                                                  </t>
  </si>
  <si>
    <t xml:space="preserve">          (นางสาวธารทิพย์  จันพิทักษ์)                     </t>
  </si>
  <si>
    <t xml:space="preserve">               หัวหน้าส่วนการคลัง                   </t>
  </si>
  <si>
    <t xml:space="preserve">               ปลัดองค์การบริหารส่วนตำบลท่างิ้ว           </t>
  </si>
  <si>
    <t xml:space="preserve">                      (นายคนึงเดช    แก้วขวัญ)                     </t>
  </si>
  <si>
    <t>งบทดลอง  (ก่อนปิดบัญชี)</t>
  </si>
  <si>
    <t xml:space="preserve">(ลงชื่อ)                                                        (ลงชื่อ)                                                   (ลงชื่อ) </t>
  </si>
  <si>
    <t xml:space="preserve">          3.2 อื่น ๆ</t>
  </si>
  <si>
    <r>
      <t xml:space="preserve">        1.5 </t>
    </r>
    <r>
      <rPr>
        <sz val="14"/>
        <rFont val="Cordia New"/>
        <family val="2"/>
      </rPr>
      <t>ค่าธรรมเนียมเกี่ยวกับใบอนุญาตการขายสุรา</t>
    </r>
  </si>
  <si>
    <t>603</t>
  </si>
  <si>
    <t>เงินอุดหนุนเฉพาะกิจค้างจ่าย</t>
  </si>
  <si>
    <t>ตั้งแต่วันที่ 1  ตุลาคม  2550 - วันที่ 30 กันยายน 2551</t>
  </si>
  <si>
    <t>งบรายรับ-จ่ายตามงบประมาณประจำปี 2551</t>
  </si>
  <si>
    <t>ประจำปีงบประมาณ พ.ศ. 2551</t>
  </si>
  <si>
    <t xml:space="preserve">        3.1  เงินอุดหนุนทั่วไป-กิจกรรมศูนย์พัฒนาครอบครัวในชุมชน</t>
  </si>
  <si>
    <t xml:space="preserve">       3.2  เงินอุดหนุนทั่วไป-ค่าวัสดุการศึกษา ม.6</t>
  </si>
  <si>
    <t>ณ  วันที่ 30  กันยายน  2551</t>
  </si>
  <si>
    <t xml:space="preserve">    เงินฝากจังหวัด</t>
  </si>
  <si>
    <t>ค่าใช้จ่ายรอจ่าย</t>
  </si>
  <si>
    <t>เงินสะสม 1 ต.ค. 2550</t>
  </si>
  <si>
    <t>เงินสะสม 30 ก.ย. 2551</t>
  </si>
  <si>
    <t xml:space="preserve">          3.1  เงินอุดหนุนทั่วไป-กิจกรรมศูนย์พัฒนาครอบครัวในชุมชน</t>
  </si>
  <si>
    <t>รายจ่ายค้างจ่ายปี 50</t>
  </si>
  <si>
    <t>ณ วันที่  30  กันยายน  2551</t>
  </si>
  <si>
    <t>เงินฝากจังหวัดนครศรีธรรมราช</t>
  </si>
  <si>
    <t>602</t>
  </si>
  <si>
    <t>เงินอุดหนุนเฉพาะกิจค้างจ่าง</t>
  </si>
  <si>
    <t>เงินอุดหนุนทั่วไประบุวัตถุประสงค์ค้างจ่าย</t>
  </si>
  <si>
    <t xml:space="preserve"> งบรายรับ-รายจ่ายตามงบประมาณ ประจำปี 2551</t>
  </si>
  <si>
    <t>ตั้งแต่วันที่  1  ตุลาคม  2550 - ถึงวันที่  30  กันยายน  2551</t>
  </si>
  <si>
    <t>บัญชีรายละเอียดรายรับ-รายจ่ายจริง  ปีงบประมาณ  2551</t>
  </si>
  <si>
    <t xml:space="preserve">       (นางสาวธารทิพย์  จันพิทักษ์)                      (นายคนึงเดช  แก้วขวัญ)                                        (นายสมจิตร  พูลพิพัฒน์)</t>
  </si>
  <si>
    <t xml:space="preserve">                         </t>
  </si>
  <si>
    <t xml:space="preserve">              หัวหน้าส่วนการคลัง                         ปลัดองค์การบริหารส่วนตำบลท่างิ้ว                   นายกองค์การบริหารส่วนตำบลท่างิ้ว</t>
  </si>
  <si>
    <t xml:space="preserve">                      (นายสมจิตร  พูลพิพัฒน์)                     </t>
  </si>
  <si>
    <t xml:space="preserve">   นายกองค์การบริหารส่วนตำบลท่างิ้ว</t>
  </si>
  <si>
    <t>บัญชีรายละเอียดรายรับ-รายจ่ายจริง เงินนอกงบประมาณ</t>
  </si>
  <si>
    <t>ปีงบประมาณ 2551</t>
  </si>
  <si>
    <t>งบประมาณที่ได้รับ</t>
  </si>
  <si>
    <t>จ่ายจริง</t>
  </si>
  <si>
    <t>(รวมทั้งสิ้น)</t>
  </si>
  <si>
    <t>1.  จ่ายขาดจากเงินสะสม</t>
  </si>
  <si>
    <t>2.  เงินอุดหนุนเฉพาะกิจ</t>
  </si>
  <si>
    <t>(รวม)</t>
  </si>
  <si>
    <t>2.1 เงินอุดหนุนเฉพาะกิจ</t>
  </si>
  <si>
    <t>3.  เงินอุดหนุนทั่วไป</t>
  </si>
  <si>
    <t>3.1 เงินอุดหนุนทั่วไป-กิจกรรมศูนย์พัฒนาครอบครัวในชุมชน</t>
  </si>
  <si>
    <t>3.2  เงินอุดหนุนทั่วไป-ค่าวัสดุการศึกษา ศ.</t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</si>
</sst>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0"/>
    <numFmt numFmtId="192" formatCode="_-* #,##0.0_-;\-* #,##0.0_-;_-* &quot;-&quot;??_-;_-@_-"/>
    <numFmt numFmtId="193" formatCode="_-* #,##0_-;\-* #,##0_-;_-* &quot;-&quot;??_-;_-@_-"/>
    <numFmt numFmtId="194" formatCode="d\ ดดดด\ bbbb"/>
    <numFmt numFmtId="195" formatCode="ว\ ดดด\ ปป"/>
    <numFmt numFmtId="196" formatCode="#,##0;\(#,##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_-* #,##0.0_-;\-* #,##0.0_-;_-* &quot;-&quot;_-;_-@_-"/>
    <numFmt numFmtId="210" formatCode="_-* #,##0.00_-;\-* #,##0.00_-;_-* &quot;-&quot;_-;_-@_-"/>
    <numFmt numFmtId="211" formatCode="#,##0_ ;\-#,##0\ "/>
    <numFmt numFmtId="212" formatCode="\+\ \ #,##0_ ;\-\ \ #,##0\ "/>
    <numFmt numFmtId="213" formatCode="\+\ \ #,##0_ ;\-\ \ #,##0\ _ ;\-\ \-_-* &quot;-&quot;_ ;\-\ "/>
    <numFmt numFmtId="214" formatCode="\+\ \ #,##0.00_ ;\-\ \ #,##0.00\ _ ;* &quot;-&quot;_ \ ;\-\ "/>
    <numFmt numFmtId="215" formatCode="\+\ \ #,##0.00_ ;\-\ \ #,##0.00\ _;* &quot;-&quot;_ \ ;\-\ "/>
    <numFmt numFmtId="216" formatCode="\+\ \ #,##0.00_ ;\-\ \ #,##0.00_ ;* &quot;-&quot;_ \ ;\-\ "/>
    <numFmt numFmtId="217" formatCode="0."/>
    <numFmt numFmtId="218" formatCode="ว\ ดดด\ ปปปป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_-* #,##0.000000_-;\-* #,##0.000000_-;_-* &quot;-&quot;??_-;_-@_-"/>
    <numFmt numFmtId="223" formatCode="_-* #,##0.0000000_-;\-* #,##0.0000000_-;_-* &quot;-&quot;??_-;_-@_-"/>
    <numFmt numFmtId="224" formatCode="_-* #,##0.00000000_-;\-* #,##0.00000000_-;_-* &quot;-&quot;??_-;_-@_-"/>
    <numFmt numFmtId="225" formatCode="\ \2\2\ \พ.\ย"/>
    <numFmt numFmtId="226" formatCode="\ \2\2\ \พ.\ย.\ \2\5\4\4"/>
    <numFmt numFmtId="227" formatCode="\2\2\ \พ.\ย.\ \2\5\4\4"/>
    <numFmt numFmtId="228" formatCode="##\ \พ.\ย.\ \2\5\4\4"/>
    <numFmt numFmtId="229" formatCode="_-* #,##0.00_-;\-*#\,##0.00_-;_-* &quot;-&quot;_-;_-@_-"/>
    <numFmt numFmtId="230" formatCode="\t&quot;฿&quot;#,##0.00_);\(#,##0.00\)"/>
    <numFmt numFmtId="231" formatCode="\t&quot;฿&quot;#,##0.00_);\(\ #,##0.00\ \)"/>
    <numFmt numFmtId="232" formatCode="#,##0.000000000000000"/>
    <numFmt numFmtId="233" formatCode="_-* #,##0.00_-;\(\ #,##0.00\)\ _-;_-* &quot;-&quot;_-;_-@_-"/>
    <numFmt numFmtId="234" formatCode="_-* #,##0.00_-;\(\ #,##0.00\)\-;_-* &quot;-&quot;_-;_-@_-"/>
    <numFmt numFmtId="235" formatCode="_-* #,##0.00_-;\(\ #,##0.00\)\ ;_-* &quot;-&quot;_-;_-@_-"/>
    <numFmt numFmtId="236" formatCode="_+\ \ #,##0.00_-;\-\ #,##0.00_-;_-* &quot;-&quot;_-;_-@_-"/>
    <numFmt numFmtId="237" formatCode="\=\ \ #,##0.00_ ;\-\ \ #,##0.00\ _ ;* &quot;-&quot;_ \ ;\-\ "/>
    <numFmt numFmtId="238" formatCode="\ \ #,##0.00_ ;\-\ \ #,##0.00\ _ ;* &quot;-&quot;_ \ ;\-\ "/>
    <numFmt numFmtId="239" formatCode="&quot;ใช่&quot;;&quot;ใช่&quot;;&quot;ไม่ใช่&quot;"/>
    <numFmt numFmtId="240" formatCode="&quot;จริง&quot;;&quot;จริง&quot;;&quot;เท็จ&quot;"/>
    <numFmt numFmtId="241" formatCode="&quot;เปิด&quot;;&quot;เปิด&quot;;&quot;ปิด&quot;"/>
    <numFmt numFmtId="242" formatCode="[$€-2]\ #,##0.00_);[Red]\([$€-2]\ #,##0.00\)"/>
    <numFmt numFmtId="243" formatCode="[$-41E]d\ mmmm\ yyyy"/>
    <numFmt numFmtId="244" formatCode="t&quot;฿&quot;#,##0.00_);\(#,##0.00\)"/>
    <numFmt numFmtId="245" formatCode="t&quot;฿&quot;#,##0.00_);\(\ #,##0.00\ \)"/>
    <numFmt numFmtId="246" formatCode="#,##0.00;[Red]#,##0.00"/>
  </numFmts>
  <fonts count="15">
    <font>
      <sz val="14"/>
      <name val="Cordia New"/>
      <family val="0"/>
    </font>
    <font>
      <sz val="16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sz val="15"/>
      <name val="Cordia New"/>
      <family val="2"/>
    </font>
    <font>
      <b/>
      <u val="single"/>
      <sz val="14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sz val="9.5"/>
      <name val="Cordia New"/>
      <family val="2"/>
    </font>
    <font>
      <sz val="15"/>
      <name val="Cordia New"/>
      <family val="2"/>
    </font>
    <font>
      <sz val="8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4.5"/>
      <name val="Cordia New"/>
      <family val="2"/>
    </font>
    <font>
      <sz val="14.5"/>
      <name val="Cordia New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hair"/>
      <top style="thin"/>
      <bottom style="double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1" xfId="17" applyFont="1" applyBorder="1" applyAlignment="1">
      <alignment horizontal="right"/>
    </xf>
    <xf numFmtId="43" fontId="1" fillId="0" borderId="2" xfId="17" applyFont="1" applyBorder="1" applyAlignment="1">
      <alignment horizontal="right"/>
    </xf>
    <xf numFmtId="43" fontId="2" fillId="0" borderId="0" xfId="17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3" fontId="1" fillId="0" borderId="0" xfId="17" applyFont="1" applyAlignment="1">
      <alignment/>
    </xf>
    <xf numFmtId="0" fontId="2" fillId="0" borderId="0" xfId="0" applyFont="1" applyAlignment="1">
      <alignment/>
    </xf>
    <xf numFmtId="43" fontId="2" fillId="0" borderId="0" xfId="17" applyFont="1" applyAlignment="1">
      <alignment/>
    </xf>
    <xf numFmtId="0" fontId="1" fillId="0" borderId="0" xfId="0" applyFont="1" applyAlignment="1">
      <alignment horizontal="center" vertical="top"/>
    </xf>
    <xf numFmtId="43" fontId="1" fillId="0" borderId="3" xfId="17" applyFont="1" applyBorder="1" applyAlignment="1">
      <alignment/>
    </xf>
    <xf numFmtId="43" fontId="1" fillId="0" borderId="4" xfId="17" applyFont="1" applyBorder="1" applyAlignment="1">
      <alignment/>
    </xf>
    <xf numFmtId="43" fontId="1" fillId="0" borderId="5" xfId="17" applyFont="1" applyBorder="1" applyAlignment="1">
      <alignment/>
    </xf>
    <xf numFmtId="43" fontId="1" fillId="0" borderId="6" xfId="17" applyFont="1" applyBorder="1" applyAlignment="1">
      <alignment/>
    </xf>
    <xf numFmtId="43" fontId="1" fillId="0" borderId="7" xfId="17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2" fillId="0" borderId="5" xfId="0" applyFont="1" applyBorder="1" applyAlignment="1">
      <alignment horizontal="center"/>
    </xf>
    <xf numFmtId="43" fontId="2" fillId="0" borderId="5" xfId="17" applyFont="1" applyBorder="1" applyAlignment="1">
      <alignment horizontal="center"/>
    </xf>
    <xf numFmtId="43" fontId="2" fillId="0" borderId="8" xfId="17" applyFont="1" applyBorder="1" applyAlignment="1">
      <alignment horizontal="center"/>
    </xf>
    <xf numFmtId="0" fontId="2" fillId="0" borderId="6" xfId="0" applyFont="1" applyBorder="1" applyAlignment="1">
      <alignment/>
    </xf>
    <xf numFmtId="43" fontId="2" fillId="0" borderId="6" xfId="17" applyFont="1" applyBorder="1" applyAlignment="1">
      <alignment horizontal="center"/>
    </xf>
    <xf numFmtId="43" fontId="2" fillId="0" borderId="9" xfId="17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6" xfId="17" applyFont="1" applyBorder="1" applyAlignment="1">
      <alignment/>
    </xf>
    <xf numFmtId="43" fontId="2" fillId="0" borderId="10" xfId="17" applyFont="1" applyBorder="1" applyAlignment="1">
      <alignment/>
    </xf>
    <xf numFmtId="43" fontId="2" fillId="0" borderId="4" xfId="17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17" applyFont="1" applyBorder="1" applyAlignment="1">
      <alignment/>
    </xf>
    <xf numFmtId="43" fontId="2" fillId="0" borderId="5" xfId="17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11" xfId="17" applyFont="1" applyBorder="1" applyAlignment="1">
      <alignment horizontal="center"/>
    </xf>
    <xf numFmtId="43" fontId="2" fillId="0" borderId="10" xfId="17" applyFont="1" applyBorder="1" applyAlignment="1">
      <alignment horizontal="center"/>
    </xf>
    <xf numFmtId="43" fontId="2" fillId="0" borderId="3" xfId="17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3" xfId="17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3" fontId="2" fillId="0" borderId="7" xfId="17" applyFont="1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43" fontId="1" fillId="0" borderId="0" xfId="17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7" xfId="0" applyFont="1" applyBorder="1" applyAlignment="1">
      <alignment/>
    </xf>
    <xf numFmtId="43" fontId="0" fillId="0" borderId="13" xfId="17" applyFont="1" applyBorder="1" applyAlignment="1">
      <alignment/>
    </xf>
    <xf numFmtId="43" fontId="0" fillId="0" borderId="7" xfId="17" applyFont="1" applyBorder="1" applyAlignment="1">
      <alignment/>
    </xf>
    <xf numFmtId="43" fontId="0" fillId="0" borderId="0" xfId="17" applyFont="1" applyAlignment="1">
      <alignment/>
    </xf>
    <xf numFmtId="0" fontId="6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14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9" fillId="0" borderId="7" xfId="0" applyFont="1" applyBorder="1" applyAlignment="1">
      <alignment/>
    </xf>
    <xf numFmtId="43" fontId="9" fillId="0" borderId="15" xfId="17" applyFont="1" applyBorder="1" applyAlignment="1">
      <alignment/>
    </xf>
    <xf numFmtId="43" fontId="9" fillId="0" borderId="7" xfId="17" applyFont="1" applyBorder="1" applyAlignment="1">
      <alignment/>
    </xf>
    <xf numFmtId="0" fontId="4" fillId="0" borderId="4" xfId="0" applyFont="1" applyBorder="1" applyAlignment="1">
      <alignment horizontal="center"/>
    </xf>
    <xf numFmtId="43" fontId="4" fillId="0" borderId="4" xfId="17" applyFont="1" applyBorder="1" applyAlignment="1">
      <alignment/>
    </xf>
    <xf numFmtId="0" fontId="4" fillId="0" borderId="0" xfId="0" applyFont="1" applyBorder="1" applyAlignment="1">
      <alignment horizontal="center"/>
    </xf>
    <xf numFmtId="43" fontId="9" fillId="0" borderId="0" xfId="17" applyFont="1" applyBorder="1" applyAlignment="1">
      <alignment/>
    </xf>
    <xf numFmtId="0" fontId="9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5" xfId="0" applyFont="1" applyBorder="1" applyAlignment="1">
      <alignment/>
    </xf>
    <xf numFmtId="43" fontId="0" fillId="0" borderId="0" xfId="17" applyFont="1" applyBorder="1" applyAlignment="1">
      <alignment/>
    </xf>
    <xf numFmtId="43" fontId="0" fillId="0" borderId="7" xfId="17" applyFont="1" applyBorder="1" applyAlignment="1">
      <alignment horizontal="right"/>
    </xf>
    <xf numFmtId="43" fontId="0" fillId="0" borderId="0" xfId="17" applyFont="1" applyBorder="1" applyAlignment="1">
      <alignment horizontal="right"/>
    </xf>
    <xf numFmtId="0" fontId="6" fillId="0" borderId="9" xfId="0" applyFont="1" applyBorder="1" applyAlignment="1">
      <alignment/>
    </xf>
    <xf numFmtId="43" fontId="0" fillId="0" borderId="6" xfId="17" applyFont="1" applyBorder="1" applyAlignment="1">
      <alignment/>
    </xf>
    <xf numFmtId="43" fontId="0" fillId="0" borderId="10" xfId="17" applyFont="1" applyBorder="1" applyAlignment="1">
      <alignment/>
    </xf>
    <xf numFmtId="0" fontId="0" fillId="0" borderId="6" xfId="0" applyFont="1" applyBorder="1" applyAlignment="1">
      <alignment horizontal="center"/>
    </xf>
    <xf numFmtId="43" fontId="0" fillId="0" borderId="5" xfId="17" applyFont="1" applyBorder="1" applyAlignment="1">
      <alignment/>
    </xf>
    <xf numFmtId="0" fontId="6" fillId="0" borderId="0" xfId="0" applyFont="1" applyAlignment="1">
      <alignment/>
    </xf>
    <xf numFmtId="43" fontId="6" fillId="0" borderId="4" xfId="17" applyFont="1" applyBorder="1" applyAlignment="1">
      <alignment/>
    </xf>
    <xf numFmtId="0" fontId="0" fillId="0" borderId="6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3" fontId="2" fillId="0" borderId="5" xfId="17" applyFont="1" applyBorder="1" applyAlignment="1">
      <alignment horizontal="center" vertical="center"/>
    </xf>
    <xf numFmtId="43" fontId="2" fillId="0" borderId="6" xfId="17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43" fontId="1" fillId="0" borderId="16" xfId="17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43" fontId="1" fillId="0" borderId="17" xfId="17" applyFont="1" applyBorder="1" applyAlignment="1">
      <alignment horizontal="right"/>
    </xf>
    <xf numFmtId="43" fontId="0" fillId="0" borderId="2" xfId="17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43" fontId="0" fillId="0" borderId="0" xfId="17" applyFont="1" applyAlignment="1">
      <alignment horizontal="right"/>
    </xf>
    <xf numFmtId="43" fontId="0" fillId="0" borderId="0" xfId="17" applyFont="1" applyAlignment="1">
      <alignment horizontal="center"/>
    </xf>
    <xf numFmtId="43" fontId="2" fillId="0" borderId="8" xfId="17" applyFont="1" applyBorder="1" applyAlignment="1">
      <alignment horizontal="center" vertical="center"/>
    </xf>
    <xf numFmtId="43" fontId="2" fillId="0" borderId="9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3" fontId="0" fillId="0" borderId="0" xfId="17" applyFont="1" applyAlignment="1">
      <alignment/>
    </xf>
    <xf numFmtId="43" fontId="2" fillId="0" borderId="4" xfId="17" applyFont="1" applyBorder="1" applyAlignment="1">
      <alignment horizontal="center"/>
    </xf>
    <xf numFmtId="43" fontId="2" fillId="0" borderId="14" xfId="17" applyFont="1" applyBorder="1" applyAlignment="1">
      <alignment/>
    </xf>
    <xf numFmtId="43" fontId="2" fillId="0" borderId="13" xfId="17" applyFont="1" applyBorder="1" applyAlignment="1">
      <alignment/>
    </xf>
    <xf numFmtId="43" fontId="2" fillId="0" borderId="19" xfId="17" applyFont="1" applyBorder="1" applyAlignment="1">
      <alignment/>
    </xf>
    <xf numFmtId="43" fontId="1" fillId="0" borderId="20" xfId="17" applyFont="1" applyBorder="1" applyAlignment="1">
      <alignment/>
    </xf>
    <xf numFmtId="43" fontId="0" fillId="0" borderId="6" xfId="17" applyFont="1" applyBorder="1" applyAlignment="1">
      <alignment horizontal="right"/>
    </xf>
    <xf numFmtId="43" fontId="6" fillId="0" borderId="6" xfId="17" applyFont="1" applyBorder="1" applyAlignment="1">
      <alignment/>
    </xf>
    <xf numFmtId="43" fontId="0" fillId="0" borderId="10" xfId="17" applyFont="1" applyBorder="1" applyAlignment="1">
      <alignment horizontal="right"/>
    </xf>
    <xf numFmtId="43" fontId="6" fillId="0" borderId="5" xfId="17" applyFont="1" applyBorder="1" applyAlignment="1">
      <alignment/>
    </xf>
    <xf numFmtId="43" fontId="6" fillId="0" borderId="21" xfId="17" applyFont="1" applyBorder="1" applyAlignment="1">
      <alignment horizontal="center"/>
    </xf>
    <xf numFmtId="43" fontId="6" fillId="0" borderId="22" xfId="17" applyFont="1" applyBorder="1" applyAlignment="1">
      <alignment horizontal="center"/>
    </xf>
    <xf numFmtId="43" fontId="0" fillId="0" borderId="18" xfId="17" applyFont="1" applyBorder="1" applyAlignment="1">
      <alignment/>
    </xf>
    <xf numFmtId="43" fontId="0" fillId="0" borderId="22" xfId="17" applyFont="1" applyBorder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3" fontId="1" fillId="0" borderId="0" xfId="17" applyFont="1" applyBorder="1" applyAlignment="1">
      <alignment/>
    </xf>
    <xf numFmtId="43" fontId="6" fillId="0" borderId="5" xfId="17" applyFont="1" applyBorder="1" applyAlignment="1">
      <alignment horizontal="center" vertical="center"/>
    </xf>
    <xf numFmtId="43" fontId="6" fillId="0" borderId="6" xfId="17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43" fontId="0" fillId="0" borderId="23" xfId="17" applyFont="1" applyBorder="1" applyAlignment="1">
      <alignment horizontal="right"/>
    </xf>
    <xf numFmtId="43" fontId="0" fillId="0" borderId="24" xfId="17" applyFont="1" applyBorder="1" applyAlignment="1">
      <alignment horizontal="right"/>
    </xf>
    <xf numFmtId="49" fontId="0" fillId="0" borderId="5" xfId="0" applyNumberFormat="1" applyFont="1" applyBorder="1" applyAlignment="1">
      <alignment horizontal="center"/>
    </xf>
    <xf numFmtId="43" fontId="0" fillId="0" borderId="16" xfId="17" applyFont="1" applyBorder="1" applyAlignment="1">
      <alignment horizontal="right"/>
    </xf>
    <xf numFmtId="43" fontId="0" fillId="0" borderId="25" xfId="17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43" fontId="0" fillId="0" borderId="17" xfId="17" applyFont="1" applyBorder="1" applyAlignment="1">
      <alignment horizontal="right"/>
    </xf>
    <xf numFmtId="43" fontId="0" fillId="0" borderId="26" xfId="17" applyFont="1" applyBorder="1" applyAlignment="1">
      <alignment horizontal="right"/>
    </xf>
    <xf numFmtId="49" fontId="0" fillId="0" borderId="7" xfId="0" applyNumberFormat="1" applyFont="1" applyBorder="1" applyAlignment="1" quotePrefix="1">
      <alignment horizontal="center"/>
    </xf>
    <xf numFmtId="43" fontId="6" fillId="0" borderId="1" xfId="17" applyFont="1" applyBorder="1" applyAlignment="1">
      <alignment horizontal="right"/>
    </xf>
    <xf numFmtId="43" fontId="6" fillId="0" borderId="14" xfId="17" applyFont="1" applyBorder="1" applyAlignment="1">
      <alignment horizontal="right"/>
    </xf>
    <xf numFmtId="49" fontId="1" fillId="0" borderId="7" xfId="0" applyNumberFormat="1" applyFont="1" applyBorder="1" applyAlignment="1" quotePrefix="1">
      <alignment horizontal="center"/>
    </xf>
    <xf numFmtId="43" fontId="0" fillId="0" borderId="27" xfId="17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Font="1" applyAlignment="1">
      <alignment/>
    </xf>
    <xf numFmtId="43" fontId="2" fillId="0" borderId="7" xfId="17" applyFont="1" applyBorder="1" applyAlignment="1">
      <alignment/>
    </xf>
    <xf numFmtId="43" fontId="1" fillId="0" borderId="25" xfId="17" applyFont="1" applyBorder="1" applyAlignment="1">
      <alignment/>
    </xf>
    <xf numFmtId="43" fontId="1" fillId="0" borderId="26" xfId="17" applyFont="1" applyBorder="1" applyAlignment="1">
      <alignment horizontal="right"/>
    </xf>
    <xf numFmtId="43" fontId="1" fillId="0" borderId="23" xfId="17" applyFont="1" applyBorder="1" applyAlignment="1">
      <alignment horizontal="right"/>
    </xf>
    <xf numFmtId="43" fontId="1" fillId="0" borderId="24" xfId="17" applyFont="1" applyBorder="1" applyAlignment="1">
      <alignment horizontal="right"/>
    </xf>
    <xf numFmtId="43" fontId="2" fillId="0" borderId="14" xfId="17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17" applyFont="1" applyBorder="1" applyAlignment="1">
      <alignment/>
    </xf>
    <xf numFmtId="43" fontId="9" fillId="0" borderId="18" xfId="17" applyFont="1" applyBorder="1" applyAlignment="1">
      <alignment/>
    </xf>
    <xf numFmtId="0" fontId="4" fillId="0" borderId="12" xfId="0" applyFont="1" applyBorder="1" applyAlignment="1">
      <alignment horizontal="center"/>
    </xf>
    <xf numFmtId="43" fontId="4" fillId="0" borderId="28" xfId="17" applyFont="1" applyBorder="1" applyAlignment="1">
      <alignment horizontal="center"/>
    </xf>
    <xf numFmtId="43" fontId="4" fillId="0" borderId="4" xfId="17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43" fontId="13" fillId="0" borderId="29" xfId="17" applyFont="1" applyBorder="1" applyAlignment="1">
      <alignment/>
    </xf>
    <xf numFmtId="43" fontId="13" fillId="0" borderId="14" xfId="17" applyFont="1" applyBorder="1" applyAlignment="1">
      <alignment/>
    </xf>
    <xf numFmtId="43" fontId="14" fillId="0" borderId="14" xfId="17" applyFont="1" applyBorder="1" applyAlignment="1">
      <alignment/>
    </xf>
    <xf numFmtId="0" fontId="14" fillId="0" borderId="0" xfId="0" applyFont="1" applyAlignment="1">
      <alignment/>
    </xf>
    <xf numFmtId="0" fontId="13" fillId="0" borderId="28" xfId="0" applyFont="1" applyBorder="1" applyAlignment="1">
      <alignment/>
    </xf>
    <xf numFmtId="0" fontId="13" fillId="0" borderId="3" xfId="0" applyFont="1" applyBorder="1" applyAlignment="1">
      <alignment/>
    </xf>
    <xf numFmtId="43" fontId="13" fillId="0" borderId="13" xfId="17" applyFont="1" applyBorder="1" applyAlignment="1">
      <alignment/>
    </xf>
    <xf numFmtId="43" fontId="14" fillId="0" borderId="13" xfId="17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9" xfId="0" applyFont="1" applyBorder="1" applyAlignment="1">
      <alignment/>
    </xf>
    <xf numFmtId="0" fontId="13" fillId="0" borderId="10" xfId="0" applyFont="1" applyBorder="1" applyAlignment="1">
      <alignment/>
    </xf>
    <xf numFmtId="43" fontId="13" fillId="0" borderId="6" xfId="17" applyFont="1" applyBorder="1" applyAlignment="1">
      <alignment/>
    </xf>
    <xf numFmtId="43" fontId="13" fillId="0" borderId="19" xfId="17" applyFont="1" applyBorder="1" applyAlignment="1">
      <alignment horizontal="right"/>
    </xf>
    <xf numFmtId="0" fontId="14" fillId="0" borderId="28" xfId="0" applyFont="1" applyBorder="1" applyAlignment="1">
      <alignment/>
    </xf>
    <xf numFmtId="0" fontId="13" fillId="0" borderId="3" xfId="0" applyFont="1" applyBorder="1" applyAlignment="1">
      <alignment horizontal="center"/>
    </xf>
    <xf numFmtId="43" fontId="13" fillId="0" borderId="28" xfId="17" applyFont="1" applyBorder="1" applyAlignment="1">
      <alignment/>
    </xf>
    <xf numFmtId="43" fontId="13" fillId="0" borderId="4" xfId="17" applyFont="1" applyBorder="1" applyAlignment="1">
      <alignment horizontal="right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3" fontId="14" fillId="0" borderId="15" xfId="17" applyFont="1" applyBorder="1" applyAlignment="1">
      <alignment/>
    </xf>
    <xf numFmtId="43" fontId="14" fillId="0" borderId="7" xfId="17" applyFont="1" applyBorder="1" applyAlignment="1">
      <alignment horizontal="right"/>
    </xf>
    <xf numFmtId="43" fontId="13" fillId="0" borderId="4" xfId="17" applyFont="1" applyBorder="1" applyAlignment="1">
      <alignment/>
    </xf>
    <xf numFmtId="43" fontId="13" fillId="0" borderId="5" xfId="17" applyFont="1" applyBorder="1" applyAlignment="1">
      <alignment/>
    </xf>
    <xf numFmtId="0" fontId="14" fillId="0" borderId="10" xfId="0" applyFont="1" applyBorder="1" applyAlignment="1">
      <alignment/>
    </xf>
    <xf numFmtId="43" fontId="14" fillId="0" borderId="9" xfId="17" applyFont="1" applyBorder="1" applyAlignment="1">
      <alignment/>
    </xf>
    <xf numFmtId="43" fontId="14" fillId="0" borderId="6" xfId="17" applyFont="1" applyBorder="1" applyAlignment="1">
      <alignment horizontal="right"/>
    </xf>
    <xf numFmtId="43" fontId="14" fillId="0" borderId="0" xfId="17" applyFont="1" applyAlignment="1">
      <alignment/>
    </xf>
    <xf numFmtId="43" fontId="9" fillId="0" borderId="0" xfId="17" applyFont="1" applyAlignment="1">
      <alignment/>
    </xf>
    <xf numFmtId="43" fontId="0" fillId="0" borderId="7" xfId="0" applyNumberFormat="1" applyFont="1" applyBorder="1" applyAlignment="1">
      <alignment/>
    </xf>
    <xf numFmtId="43" fontId="13" fillId="0" borderId="15" xfId="17" applyFont="1" applyBorder="1" applyAlignment="1">
      <alignment/>
    </xf>
    <xf numFmtId="43" fontId="0" fillId="0" borderId="4" xfId="17" applyFont="1" applyBorder="1" applyAlignment="1">
      <alignment/>
    </xf>
    <xf numFmtId="0" fontId="13" fillId="0" borderId="3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4" fillId="0" borderId="8" xfId="17" applyFont="1" applyBorder="1" applyAlignment="1">
      <alignment horizontal="center"/>
    </xf>
    <xf numFmtId="43" fontId="4" fillId="0" borderId="11" xfId="17" applyFont="1" applyBorder="1" applyAlignment="1">
      <alignment horizontal="center"/>
    </xf>
    <xf numFmtId="43" fontId="4" fillId="0" borderId="21" xfId="17" applyFont="1" applyBorder="1" applyAlignment="1">
      <alignment horizontal="center"/>
    </xf>
    <xf numFmtId="43" fontId="9" fillId="0" borderId="15" xfId="17" applyFont="1" applyBorder="1" applyAlignment="1">
      <alignment horizontal="center"/>
    </xf>
    <xf numFmtId="43" fontId="9" fillId="0" borderId="0" xfId="17" applyFont="1" applyBorder="1" applyAlignment="1">
      <alignment horizontal="center"/>
    </xf>
    <xf numFmtId="43" fontId="9" fillId="0" borderId="18" xfId="17" applyFont="1" applyBorder="1" applyAlignment="1">
      <alignment horizontal="center"/>
    </xf>
    <xf numFmtId="43" fontId="3" fillId="0" borderId="0" xfId="17" applyFont="1" applyAlignment="1">
      <alignment horizontal="center"/>
    </xf>
    <xf numFmtId="43" fontId="2" fillId="0" borderId="0" xfId="17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3" fontId="6" fillId="0" borderId="5" xfId="17" applyFont="1" applyBorder="1" applyAlignment="1">
      <alignment horizontal="center" vertical="center"/>
    </xf>
    <xf numFmtId="43" fontId="6" fillId="0" borderId="6" xfId="17" applyFont="1" applyBorder="1" applyAlignment="1">
      <alignment horizontal="center" vertical="center"/>
    </xf>
    <xf numFmtId="43" fontId="0" fillId="0" borderId="0" xfId="17" applyFont="1" applyAlignment="1">
      <alignment horizontal="left"/>
    </xf>
    <xf numFmtId="0" fontId="3" fillId="0" borderId="0" xfId="0" applyFont="1" applyAlignment="1">
      <alignment horizontal="center"/>
    </xf>
    <xf numFmtId="43" fontId="2" fillId="0" borderId="10" xfId="17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75" zoomScaleNormal="75" workbookViewId="0" topLeftCell="A1">
      <selection activeCell="C9" sqref="C8:C9"/>
    </sheetView>
  </sheetViews>
  <sheetFormatPr defaultColWidth="9.140625" defaultRowHeight="21.75"/>
  <cols>
    <col min="1" max="1" width="3.57421875" style="153" customWidth="1"/>
    <col min="2" max="2" width="3.8515625" style="153" customWidth="1"/>
    <col min="3" max="3" width="40.7109375" style="153" customWidth="1"/>
    <col min="4" max="4" width="8.7109375" style="153" customWidth="1"/>
    <col min="5" max="5" width="18.8515625" style="191" customWidth="1"/>
    <col min="6" max="6" width="13.140625" style="191" customWidth="1"/>
    <col min="7" max="7" width="14.140625" style="191" customWidth="1"/>
    <col min="8" max="8" width="9.140625" style="153" customWidth="1"/>
    <col min="9" max="9" width="11.28125" style="153" bestFit="1" customWidth="1"/>
    <col min="10" max="16384" width="9.140625" style="153" customWidth="1"/>
  </cols>
  <sheetData>
    <row r="1" spans="1:7" ht="23.25">
      <c r="A1" s="199" t="s">
        <v>294</v>
      </c>
      <c r="B1" s="200"/>
      <c r="C1" s="200"/>
      <c r="D1" s="200"/>
      <c r="E1" s="200"/>
      <c r="F1" s="200"/>
      <c r="G1" s="201"/>
    </row>
    <row r="2" spans="1:7" ht="23.25">
      <c r="A2" s="202" t="s">
        <v>295</v>
      </c>
      <c r="B2" s="203"/>
      <c r="C2" s="203"/>
      <c r="D2" s="203"/>
      <c r="E2" s="203"/>
      <c r="F2" s="203"/>
      <c r="G2" s="204"/>
    </row>
    <row r="3" spans="1:7" ht="23.25">
      <c r="A3" s="202" t="s">
        <v>0</v>
      </c>
      <c r="B3" s="203"/>
      <c r="C3" s="203"/>
      <c r="D3" s="203"/>
      <c r="E3" s="203"/>
      <c r="F3" s="203"/>
      <c r="G3" s="204"/>
    </row>
    <row r="4" spans="1:7" ht="9.75" customHeight="1">
      <c r="A4" s="154"/>
      <c r="B4" s="155"/>
      <c r="C4" s="155"/>
      <c r="D4" s="155"/>
      <c r="E4" s="156"/>
      <c r="F4" s="156"/>
      <c r="G4" s="157"/>
    </row>
    <row r="5" spans="1:7" ht="23.25">
      <c r="A5" s="197" t="s">
        <v>53</v>
      </c>
      <c r="B5" s="198"/>
      <c r="C5" s="198"/>
      <c r="D5" s="158"/>
      <c r="E5" s="159" t="s">
        <v>296</v>
      </c>
      <c r="F5" s="160" t="s">
        <v>297</v>
      </c>
      <c r="G5" s="91" t="s">
        <v>100</v>
      </c>
    </row>
    <row r="6" spans="1:7" s="166" customFormat="1" ht="22.5" thickBot="1">
      <c r="A6" s="161" t="s">
        <v>23</v>
      </c>
      <c r="B6" s="162"/>
      <c r="C6" s="195" t="s">
        <v>298</v>
      </c>
      <c r="D6" s="196"/>
      <c r="E6" s="163">
        <f>E8+E9+E11</f>
        <v>2551739.85</v>
      </c>
      <c r="F6" s="164"/>
      <c r="G6" s="165"/>
    </row>
    <row r="7" spans="1:9" s="166" customFormat="1" ht="23.25" thickBot="1" thickTop="1">
      <c r="A7" s="167" t="s">
        <v>164</v>
      </c>
      <c r="B7" s="168"/>
      <c r="C7" s="195" t="s">
        <v>298</v>
      </c>
      <c r="D7" s="196"/>
      <c r="E7" s="193"/>
      <c r="F7" s="169">
        <f>F8+F11+F9</f>
        <v>2551739.85</v>
      </c>
      <c r="G7" s="170"/>
      <c r="I7" s="171"/>
    </row>
    <row r="8" spans="1:7" s="166" customFormat="1" ht="22.5" thickTop="1">
      <c r="A8" s="172"/>
      <c r="B8" s="173" t="s">
        <v>299</v>
      </c>
      <c r="C8" s="173"/>
      <c r="D8" s="173"/>
      <c r="E8" s="194">
        <v>2441739.85</v>
      </c>
      <c r="F8" s="174">
        <f>E8</f>
        <v>2441739.85</v>
      </c>
      <c r="G8" s="175">
        <v>0</v>
      </c>
    </row>
    <row r="9" spans="1:7" s="166" customFormat="1" ht="21.75">
      <c r="A9" s="176"/>
      <c r="B9" s="168" t="s">
        <v>300</v>
      </c>
      <c r="C9" s="168"/>
      <c r="D9" s="177" t="s">
        <v>301</v>
      </c>
      <c r="E9" s="178">
        <f>E10</f>
        <v>0</v>
      </c>
      <c r="F9" s="179">
        <f>F10</f>
        <v>0</v>
      </c>
      <c r="G9" s="179">
        <v>0</v>
      </c>
    </row>
    <row r="10" spans="1:7" s="166" customFormat="1" ht="21.75">
      <c r="A10" s="180"/>
      <c r="B10" s="181"/>
      <c r="C10" s="181" t="s">
        <v>302</v>
      </c>
      <c r="D10" s="182"/>
      <c r="E10" s="183">
        <v>0</v>
      </c>
      <c r="F10" s="184">
        <v>0</v>
      </c>
      <c r="G10" s="185">
        <v>0</v>
      </c>
    </row>
    <row r="11" spans="1:7" s="166" customFormat="1" ht="21.75">
      <c r="A11" s="176"/>
      <c r="B11" s="168" t="s">
        <v>303</v>
      </c>
      <c r="C11" s="168"/>
      <c r="D11" s="177" t="s">
        <v>301</v>
      </c>
      <c r="E11" s="178">
        <f>SUM(E12:E13)</f>
        <v>110000</v>
      </c>
      <c r="F11" s="178">
        <f>SUM(F12:F13)</f>
        <v>110000</v>
      </c>
      <c r="G11" s="185">
        <f>SUM(G12:G13)</f>
        <v>0</v>
      </c>
    </row>
    <row r="12" spans="1:7" s="166" customFormat="1" ht="21.75">
      <c r="A12" s="180"/>
      <c r="B12" s="181"/>
      <c r="C12" s="181" t="s">
        <v>304</v>
      </c>
      <c r="D12" s="181"/>
      <c r="E12" s="183">
        <v>10000</v>
      </c>
      <c r="F12" s="186">
        <v>10000</v>
      </c>
      <c r="G12" s="184"/>
    </row>
    <row r="13" spans="1:7" s="166" customFormat="1" ht="21.75">
      <c r="A13" s="172"/>
      <c r="B13" s="187"/>
      <c r="C13" s="187" t="s">
        <v>305</v>
      </c>
      <c r="D13" s="187"/>
      <c r="E13" s="188">
        <v>100000</v>
      </c>
      <c r="F13" s="174">
        <v>100000</v>
      </c>
      <c r="G13" s="189">
        <f>E13-F13</f>
        <v>0</v>
      </c>
    </row>
    <row r="14" spans="5:7" s="166" customFormat="1" ht="21.75">
      <c r="E14" s="190"/>
      <c r="F14" s="190"/>
      <c r="G14" s="190"/>
    </row>
    <row r="15" spans="5:7" s="166" customFormat="1" ht="21.75">
      <c r="E15" s="190"/>
      <c r="F15" s="190"/>
      <c r="G15" s="190"/>
    </row>
    <row r="16" spans="5:7" s="166" customFormat="1" ht="21.75">
      <c r="E16" s="190"/>
      <c r="F16" s="190"/>
      <c r="G16" s="190"/>
    </row>
    <row r="17" spans="5:7" s="166" customFormat="1" ht="21.75">
      <c r="E17" s="190"/>
      <c r="F17" s="190"/>
      <c r="G17" s="190"/>
    </row>
    <row r="18" spans="5:7" s="166" customFormat="1" ht="21.75">
      <c r="E18" s="190"/>
      <c r="F18" s="190"/>
      <c r="G18" s="190"/>
    </row>
    <row r="19" spans="5:7" s="166" customFormat="1" ht="21.75">
      <c r="E19" s="190"/>
      <c r="F19" s="190"/>
      <c r="G19" s="190"/>
    </row>
    <row r="20" spans="5:7" s="166" customFormat="1" ht="21.75">
      <c r="E20" s="190"/>
      <c r="F20" s="190"/>
      <c r="G20" s="190"/>
    </row>
    <row r="21" spans="5:7" s="166" customFormat="1" ht="21.75">
      <c r="E21" s="190"/>
      <c r="F21" s="190"/>
      <c r="G21" s="190"/>
    </row>
    <row r="22" spans="5:7" s="166" customFormat="1" ht="21.75">
      <c r="E22" s="190"/>
      <c r="F22" s="190"/>
      <c r="G22" s="190"/>
    </row>
    <row r="23" spans="5:7" s="166" customFormat="1" ht="21.75">
      <c r="E23" s="190"/>
      <c r="F23" s="190"/>
      <c r="G23" s="190"/>
    </row>
    <row r="24" spans="5:7" s="166" customFormat="1" ht="21.75">
      <c r="E24" s="190"/>
      <c r="F24" s="190"/>
      <c r="G24" s="190"/>
    </row>
    <row r="25" spans="5:7" s="166" customFormat="1" ht="21.75">
      <c r="E25" s="190"/>
      <c r="F25" s="190"/>
      <c r="G25" s="190"/>
    </row>
  </sheetData>
  <mergeCells count="6">
    <mergeCell ref="C6:D6"/>
    <mergeCell ref="C7:D7"/>
    <mergeCell ref="A5:C5"/>
    <mergeCell ref="A1:G1"/>
    <mergeCell ref="A2:G2"/>
    <mergeCell ref="A3:G3"/>
  </mergeCells>
  <printOptions/>
  <pageMargins left="0.54" right="0.22" top="0.87" bottom="0.47" header="0.21" footer="0.47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1">
      <selection activeCell="B84" sqref="B84"/>
    </sheetView>
  </sheetViews>
  <sheetFormatPr defaultColWidth="9.140625" defaultRowHeight="21.75"/>
  <cols>
    <col min="1" max="1" width="45.00390625" style="5" customWidth="1"/>
    <col min="2" max="3" width="15.28125" style="7" customWidth="1"/>
    <col min="4" max="4" width="4.00390625" style="1" customWidth="1"/>
    <col min="5" max="5" width="15.7109375" style="7" customWidth="1"/>
    <col min="6" max="6" width="15.7109375" style="7" bestFit="1" customWidth="1"/>
    <col min="7" max="16384" width="9.140625" style="5" customWidth="1"/>
  </cols>
  <sheetData>
    <row r="1" spans="1:5" ht="24">
      <c r="A1" s="206" t="s">
        <v>165</v>
      </c>
      <c r="B1" s="206"/>
      <c r="C1" s="206"/>
      <c r="D1" s="206"/>
      <c r="E1" s="206"/>
    </row>
    <row r="2" spans="1:5" ht="24">
      <c r="A2" s="206" t="s">
        <v>271</v>
      </c>
      <c r="B2" s="206"/>
      <c r="C2" s="206"/>
      <c r="D2" s="206"/>
      <c r="E2" s="206"/>
    </row>
    <row r="3" spans="1:6" s="10" customFormat="1" ht="36.75" customHeight="1">
      <c r="A3" s="224" t="s">
        <v>0</v>
      </c>
      <c r="B3" s="224"/>
      <c r="C3" s="224"/>
      <c r="D3" s="224"/>
      <c r="E3" s="224"/>
      <c r="F3" s="50"/>
    </row>
    <row r="4" spans="1:5" ht="22.5" customHeight="1">
      <c r="A4" s="226" t="s">
        <v>130</v>
      </c>
      <c r="B4" s="19" t="s">
        <v>16</v>
      </c>
      <c r="C4" s="226" t="s">
        <v>17</v>
      </c>
      <c r="D4" s="18" t="s">
        <v>131</v>
      </c>
      <c r="E4" s="19" t="s">
        <v>19</v>
      </c>
    </row>
    <row r="5" spans="1:5" ht="24">
      <c r="A5" s="227"/>
      <c r="B5" s="22" t="s">
        <v>23</v>
      </c>
      <c r="C5" s="227"/>
      <c r="D5" s="24" t="s">
        <v>20</v>
      </c>
      <c r="E5" s="22" t="s">
        <v>21</v>
      </c>
    </row>
    <row r="6" spans="1:5" ht="24">
      <c r="A6" s="30" t="s">
        <v>22</v>
      </c>
      <c r="B6" s="13"/>
      <c r="C6" s="13"/>
      <c r="D6" s="44"/>
      <c r="E6" s="13"/>
    </row>
    <row r="7" spans="1:6" s="8" customFormat="1" ht="23.25">
      <c r="A7" s="30" t="s">
        <v>132</v>
      </c>
      <c r="B7" s="45"/>
      <c r="C7" s="45"/>
      <c r="D7" s="46"/>
      <c r="E7" s="45"/>
      <c r="F7" s="9"/>
    </row>
    <row r="8" spans="1:5" ht="24">
      <c r="A8" s="17" t="s">
        <v>133</v>
      </c>
      <c r="B8" s="15"/>
      <c r="C8" s="15"/>
      <c r="D8" s="16"/>
      <c r="E8" s="15"/>
    </row>
    <row r="9" spans="1:5" ht="24">
      <c r="A9" s="17" t="s">
        <v>166</v>
      </c>
      <c r="B9" s="15">
        <v>250000</v>
      </c>
      <c r="C9" s="15">
        <v>229599.13</v>
      </c>
      <c r="D9" s="16" t="s">
        <v>20</v>
      </c>
      <c r="E9" s="15">
        <f aca="true" t="shared" si="0" ref="E9:E16">B9-C9</f>
        <v>20400.869999999995</v>
      </c>
    </row>
    <row r="10" spans="1:5" ht="24">
      <c r="A10" s="17" t="s">
        <v>167</v>
      </c>
      <c r="B10" s="15">
        <v>300000</v>
      </c>
      <c r="C10" s="15">
        <v>273013.37</v>
      </c>
      <c r="D10" s="16" t="s">
        <v>20</v>
      </c>
      <c r="E10" s="15">
        <f t="shared" si="0"/>
        <v>26986.630000000005</v>
      </c>
    </row>
    <row r="11" spans="1:5" ht="24">
      <c r="A11" s="17" t="s">
        <v>168</v>
      </c>
      <c r="B11" s="15">
        <v>15000</v>
      </c>
      <c r="C11" s="15">
        <v>16189.4</v>
      </c>
      <c r="D11" s="16" t="s">
        <v>18</v>
      </c>
      <c r="E11" s="15">
        <f>C11-B11</f>
        <v>1189.3999999999996</v>
      </c>
    </row>
    <row r="12" spans="1:5" ht="24">
      <c r="A12" s="17" t="s">
        <v>169</v>
      </c>
      <c r="B12" s="15">
        <v>1300000</v>
      </c>
      <c r="C12" s="15">
        <v>1223383.64</v>
      </c>
      <c r="D12" s="16" t="s">
        <v>20</v>
      </c>
      <c r="E12" s="15">
        <f t="shared" si="0"/>
        <v>76616.3600000001</v>
      </c>
    </row>
    <row r="13" spans="1:5" ht="24">
      <c r="A13" s="17" t="s">
        <v>170</v>
      </c>
      <c r="B13" s="15">
        <v>2700000</v>
      </c>
      <c r="C13" s="15">
        <v>2361760.25</v>
      </c>
      <c r="D13" s="16" t="s">
        <v>20</v>
      </c>
      <c r="E13" s="15">
        <f>B13-C13</f>
        <v>338239.75</v>
      </c>
    </row>
    <row r="14" spans="1:5" ht="24">
      <c r="A14" s="17" t="s">
        <v>171</v>
      </c>
      <c r="B14" s="15">
        <v>1000000</v>
      </c>
      <c r="C14" s="15">
        <v>1559726</v>
      </c>
      <c r="D14" s="16" t="s">
        <v>18</v>
      </c>
      <c r="E14" s="15">
        <f>C14-B14</f>
        <v>559726</v>
      </c>
    </row>
    <row r="15" spans="1:5" ht="24">
      <c r="A15" s="17" t="s">
        <v>172</v>
      </c>
      <c r="B15" s="15">
        <v>0</v>
      </c>
      <c r="C15" s="15">
        <v>0</v>
      </c>
      <c r="D15" s="16" t="s">
        <v>20</v>
      </c>
      <c r="E15" s="15">
        <f t="shared" si="0"/>
        <v>0</v>
      </c>
    </row>
    <row r="16" spans="1:5" ht="24">
      <c r="A16" s="17" t="s">
        <v>173</v>
      </c>
      <c r="B16" s="15">
        <f>7189000+70000</f>
        <v>7259000</v>
      </c>
      <c r="C16" s="15">
        <f>4231526.47+2914953.49+30474.24</f>
        <v>7176954.2</v>
      </c>
      <c r="D16" s="16" t="s">
        <v>20</v>
      </c>
      <c r="E16" s="15">
        <f t="shared" si="0"/>
        <v>82045.79999999981</v>
      </c>
    </row>
    <row r="17" spans="1:5" ht="24">
      <c r="A17" s="17" t="s">
        <v>174</v>
      </c>
      <c r="B17" s="15">
        <v>0</v>
      </c>
      <c r="C17" s="15">
        <v>97467.94</v>
      </c>
      <c r="D17" s="16" t="s">
        <v>18</v>
      </c>
      <c r="E17" s="15">
        <f>C17-B17</f>
        <v>97467.94</v>
      </c>
    </row>
    <row r="18" spans="1:5" ht="24">
      <c r="A18" s="17" t="s">
        <v>175</v>
      </c>
      <c r="B18" s="15">
        <v>90000</v>
      </c>
      <c r="C18" s="15">
        <v>70407.93</v>
      </c>
      <c r="D18" s="16" t="s">
        <v>20</v>
      </c>
      <c r="E18" s="15">
        <f>B18-C18</f>
        <v>19592.070000000007</v>
      </c>
    </row>
    <row r="19" spans="1:5" ht="24">
      <c r="A19" s="17" t="s">
        <v>176</v>
      </c>
      <c r="B19" s="15">
        <v>10000</v>
      </c>
      <c r="C19" s="15">
        <v>10474.64</v>
      </c>
      <c r="D19" s="16" t="s">
        <v>18</v>
      </c>
      <c r="E19" s="15">
        <f>C19-B19</f>
        <v>474.6399999999994</v>
      </c>
    </row>
    <row r="20" spans="1:5" ht="24">
      <c r="A20" s="17" t="s">
        <v>208</v>
      </c>
      <c r="B20" s="15">
        <v>1000</v>
      </c>
      <c r="C20" s="15">
        <v>0</v>
      </c>
      <c r="D20" s="16" t="s">
        <v>20</v>
      </c>
      <c r="E20" s="15">
        <f>B20-C20</f>
        <v>1000</v>
      </c>
    </row>
    <row r="21" spans="1:5" ht="24">
      <c r="A21" s="17" t="s">
        <v>189</v>
      </c>
      <c r="B21" s="15">
        <v>2000</v>
      </c>
      <c r="C21" s="15">
        <v>510</v>
      </c>
      <c r="D21" s="16" t="s">
        <v>20</v>
      </c>
      <c r="E21" s="15">
        <f>B21-C21</f>
        <v>1490</v>
      </c>
    </row>
    <row r="22" spans="1:6" s="8" customFormat="1" ht="23.25">
      <c r="A22" s="28" t="s">
        <v>177</v>
      </c>
      <c r="B22" s="27">
        <f>SUM(B9:B21)</f>
        <v>12927000</v>
      </c>
      <c r="C22" s="27">
        <f>SUM(C9:C21)</f>
        <v>13019486.5</v>
      </c>
      <c r="D22" s="28" t="s">
        <v>18</v>
      </c>
      <c r="E22" s="27">
        <f>C22-B22</f>
        <v>92486.5</v>
      </c>
      <c r="F22" s="9"/>
    </row>
    <row r="23" spans="1:6" s="8" customFormat="1" ht="23.25">
      <c r="A23" s="30" t="s">
        <v>134</v>
      </c>
      <c r="B23" s="45"/>
      <c r="C23" s="45"/>
      <c r="D23" s="46"/>
      <c r="E23" s="45"/>
      <c r="F23" s="9"/>
    </row>
    <row r="24" spans="1:5" ht="24">
      <c r="A24" s="17" t="s">
        <v>135</v>
      </c>
      <c r="B24" s="15"/>
      <c r="C24" s="147"/>
      <c r="D24" s="16"/>
      <c r="E24" s="15"/>
    </row>
    <row r="25" spans="1:5" ht="24">
      <c r="A25" s="17" t="s">
        <v>178</v>
      </c>
      <c r="B25" s="15">
        <v>70000</v>
      </c>
      <c r="C25" s="15">
        <v>98780</v>
      </c>
      <c r="D25" s="16" t="s">
        <v>18</v>
      </c>
      <c r="E25" s="15">
        <f>C25-B25</f>
        <v>28780</v>
      </c>
    </row>
    <row r="26" spans="1:5" ht="24">
      <c r="A26" s="17" t="s">
        <v>179</v>
      </c>
      <c r="B26" s="15">
        <v>100000</v>
      </c>
      <c r="C26" s="15">
        <v>414281</v>
      </c>
      <c r="D26" s="16" t="s">
        <v>18</v>
      </c>
      <c r="E26" s="15">
        <f>C26-B26</f>
        <v>314281</v>
      </c>
    </row>
    <row r="27" spans="1:5" ht="24">
      <c r="A27" s="17" t="s">
        <v>180</v>
      </c>
      <c r="B27" s="15">
        <v>1000</v>
      </c>
      <c r="C27" s="15">
        <v>360</v>
      </c>
      <c r="D27" s="16" t="s">
        <v>20</v>
      </c>
      <c r="E27" s="15">
        <f>B27-C27</f>
        <v>640</v>
      </c>
    </row>
    <row r="28" spans="1:5" ht="24">
      <c r="A28" s="17" t="s">
        <v>181</v>
      </c>
      <c r="B28" s="15">
        <v>0</v>
      </c>
      <c r="C28" s="15">
        <v>0</v>
      </c>
      <c r="D28" s="16" t="s">
        <v>20</v>
      </c>
      <c r="E28" s="15">
        <f>B28-C28</f>
        <v>0</v>
      </c>
    </row>
    <row r="29" spans="1:5" ht="24">
      <c r="A29" s="17" t="s">
        <v>266</v>
      </c>
      <c r="B29" s="15">
        <v>1000</v>
      </c>
      <c r="C29" s="15">
        <v>115.43</v>
      </c>
      <c r="D29" s="16" t="s">
        <v>20</v>
      </c>
      <c r="E29" s="15">
        <f>B29-C29</f>
        <v>884.5699999999999</v>
      </c>
    </row>
    <row r="30" spans="1:5" ht="24">
      <c r="A30" s="49" t="s">
        <v>223</v>
      </c>
      <c r="B30" s="14">
        <v>0</v>
      </c>
      <c r="C30" s="14">
        <v>0</v>
      </c>
      <c r="D30" s="47" t="s">
        <v>20</v>
      </c>
      <c r="E30" s="14">
        <f>B30-C30</f>
        <v>0</v>
      </c>
    </row>
    <row r="31" spans="1:5" ht="24">
      <c r="A31" s="124"/>
      <c r="B31" s="125"/>
      <c r="C31" s="125"/>
      <c r="D31" s="48"/>
      <c r="E31" s="125"/>
    </row>
    <row r="32" spans="1:5" ht="24">
      <c r="A32" s="124"/>
      <c r="B32" s="125"/>
      <c r="C32" s="125"/>
      <c r="D32" s="48"/>
      <c r="E32" s="125"/>
    </row>
    <row r="33" spans="1:5" ht="22.5" customHeight="1">
      <c r="A33" s="226" t="s">
        <v>130</v>
      </c>
      <c r="B33" s="19" t="s">
        <v>16</v>
      </c>
      <c r="C33" s="226" t="s">
        <v>17</v>
      </c>
      <c r="D33" s="18" t="s">
        <v>131</v>
      </c>
      <c r="E33" s="19" t="s">
        <v>19</v>
      </c>
    </row>
    <row r="34" spans="1:5" ht="24">
      <c r="A34" s="227"/>
      <c r="B34" s="22" t="s">
        <v>23</v>
      </c>
      <c r="C34" s="227"/>
      <c r="D34" s="24" t="s">
        <v>20</v>
      </c>
      <c r="E34" s="22" t="s">
        <v>21</v>
      </c>
    </row>
    <row r="35" spans="1:5" ht="24">
      <c r="A35" s="49" t="s">
        <v>182</v>
      </c>
      <c r="B35" s="14">
        <v>1000</v>
      </c>
      <c r="C35" s="14">
        <v>9200</v>
      </c>
      <c r="D35" s="47" t="s">
        <v>18</v>
      </c>
      <c r="E35" s="14">
        <f>C35-B35</f>
        <v>8200</v>
      </c>
    </row>
    <row r="36" spans="1:5" ht="24">
      <c r="A36" s="17" t="s">
        <v>136</v>
      </c>
      <c r="B36" s="15"/>
      <c r="C36" s="15"/>
      <c r="D36" s="16"/>
      <c r="E36" s="15"/>
    </row>
    <row r="37" spans="1:5" ht="24">
      <c r="A37" s="17" t="s">
        <v>183</v>
      </c>
      <c r="B37" s="15">
        <v>200000</v>
      </c>
      <c r="C37" s="15">
        <v>105961.33</v>
      </c>
      <c r="D37" s="16" t="s">
        <v>20</v>
      </c>
      <c r="E37" s="15">
        <f>B37-C37</f>
        <v>94038.67</v>
      </c>
    </row>
    <row r="38" spans="1:5" ht="24">
      <c r="A38" s="17" t="s">
        <v>137</v>
      </c>
      <c r="B38" s="15"/>
      <c r="C38" s="15"/>
      <c r="D38" s="16"/>
      <c r="E38" s="15"/>
    </row>
    <row r="39" spans="1:5" ht="24">
      <c r="A39" s="17" t="s">
        <v>184</v>
      </c>
      <c r="B39" s="15">
        <v>200000</v>
      </c>
      <c r="C39" s="15">
        <v>3000</v>
      </c>
      <c r="D39" s="16" t="s">
        <v>20</v>
      </c>
      <c r="E39" s="15">
        <f>B39-C39</f>
        <v>197000</v>
      </c>
    </row>
    <row r="40" spans="1:5" ht="24">
      <c r="A40" s="17" t="s">
        <v>265</v>
      </c>
      <c r="B40" s="15">
        <v>0</v>
      </c>
      <c r="C40" s="15"/>
      <c r="D40" s="16" t="s">
        <v>18</v>
      </c>
      <c r="E40" s="15">
        <f>C40-B40</f>
        <v>0</v>
      </c>
    </row>
    <row r="41" spans="1:6" s="8" customFormat="1" ht="23.25">
      <c r="A41" s="28" t="s">
        <v>177</v>
      </c>
      <c r="B41" s="27">
        <f>SUM(B25:B40)</f>
        <v>573000</v>
      </c>
      <c r="C41" s="27">
        <f>SUM(C25:C40)</f>
        <v>631697.76</v>
      </c>
      <c r="D41" s="28" t="s">
        <v>18</v>
      </c>
      <c r="E41" s="27">
        <f>C41-B41</f>
        <v>58697.76000000001</v>
      </c>
      <c r="F41" s="9"/>
    </row>
    <row r="42" spans="1:6" s="8" customFormat="1" ht="23.25">
      <c r="A42" s="30" t="s">
        <v>138</v>
      </c>
      <c r="B42" s="45"/>
      <c r="C42" s="45"/>
      <c r="D42" s="46"/>
      <c r="E42" s="45"/>
      <c r="F42" s="9"/>
    </row>
    <row r="43" spans="1:5" ht="24">
      <c r="A43" s="17" t="s">
        <v>185</v>
      </c>
      <c r="B43" s="15">
        <v>9000000</v>
      </c>
      <c r="C43" s="15">
        <v>9920186.78</v>
      </c>
      <c r="D43" s="16" t="s">
        <v>18</v>
      </c>
      <c r="E43" s="15">
        <f>C43-B43</f>
        <v>920186.7799999993</v>
      </c>
    </row>
    <row r="44" spans="1:5" ht="24">
      <c r="A44" s="17" t="s">
        <v>186</v>
      </c>
      <c r="B44" s="15"/>
      <c r="C44" s="15"/>
      <c r="D44" s="16"/>
      <c r="E44" s="15"/>
    </row>
    <row r="45" spans="1:6" s="8" customFormat="1" ht="23.25">
      <c r="A45" s="28" t="s">
        <v>177</v>
      </c>
      <c r="B45" s="27">
        <f>B43</f>
        <v>9000000</v>
      </c>
      <c r="C45" s="27">
        <f>C43</f>
        <v>9920186.78</v>
      </c>
      <c r="D45" s="28" t="s">
        <v>18</v>
      </c>
      <c r="E45" s="27">
        <f>C45-B45</f>
        <v>920186.7799999993</v>
      </c>
      <c r="F45" s="9"/>
    </row>
    <row r="46" spans="1:6" s="8" customFormat="1" ht="23.25">
      <c r="A46" s="30" t="s">
        <v>140</v>
      </c>
      <c r="B46" s="45"/>
      <c r="C46" s="45"/>
      <c r="D46" s="46"/>
      <c r="E46" s="45"/>
      <c r="F46" s="9"/>
    </row>
    <row r="47" spans="1:5" ht="24">
      <c r="A47" s="17" t="s">
        <v>141</v>
      </c>
      <c r="B47" s="15"/>
      <c r="C47" s="15">
        <v>2264369.3</v>
      </c>
      <c r="D47" s="16" t="s">
        <v>18</v>
      </c>
      <c r="E47" s="15">
        <f>C47</f>
        <v>2264369.3</v>
      </c>
    </row>
    <row r="48" spans="1:5" ht="24">
      <c r="A48" s="17" t="s">
        <v>142</v>
      </c>
      <c r="B48" s="15"/>
      <c r="C48" s="15"/>
      <c r="D48" s="16"/>
      <c r="E48" s="15"/>
    </row>
    <row r="49" spans="1:5" ht="24">
      <c r="A49" s="17" t="s">
        <v>143</v>
      </c>
      <c r="B49" s="15"/>
      <c r="C49" s="15"/>
      <c r="D49" s="16"/>
      <c r="E49" s="15"/>
    </row>
    <row r="50" spans="1:5" ht="24">
      <c r="A50" s="61" t="s">
        <v>272</v>
      </c>
      <c r="B50" s="67"/>
      <c r="C50" s="68">
        <v>10000</v>
      </c>
      <c r="D50" s="16" t="s">
        <v>18</v>
      </c>
      <c r="E50" s="68">
        <f>C50</f>
        <v>10000</v>
      </c>
    </row>
    <row r="51" spans="1:5" ht="24">
      <c r="A51" s="66" t="s">
        <v>273</v>
      </c>
      <c r="B51" s="67"/>
      <c r="C51" s="68">
        <v>100000</v>
      </c>
      <c r="D51" s="16" t="s">
        <v>18</v>
      </c>
      <c r="E51" s="68">
        <f>C51</f>
        <v>100000</v>
      </c>
    </row>
    <row r="52" spans="1:6" s="8" customFormat="1" ht="23.25">
      <c r="A52" s="69" t="s">
        <v>187</v>
      </c>
      <c r="B52" s="70"/>
      <c r="C52" s="70">
        <f>SUM(C47:C51)</f>
        <v>2374369.3</v>
      </c>
      <c r="D52" s="28" t="s">
        <v>18</v>
      </c>
      <c r="E52" s="70">
        <f>SUM(E47:E51)</f>
        <v>2374369.3</v>
      </c>
      <c r="F52" s="9"/>
    </row>
    <row r="53" spans="1:6" s="8" customFormat="1" ht="23.25">
      <c r="A53" s="69" t="s">
        <v>188</v>
      </c>
      <c r="B53" s="70">
        <f>B22+B41+B45</f>
        <v>22500000</v>
      </c>
      <c r="C53" s="70">
        <f>C22+C41+C45+C52</f>
        <v>25945740.34</v>
      </c>
      <c r="D53" s="28" t="s">
        <v>18</v>
      </c>
      <c r="E53" s="70">
        <f>C53-B53</f>
        <v>3445740.34</v>
      </c>
      <c r="F53" s="9"/>
    </row>
    <row r="54" spans="1:5" ht="24">
      <c r="A54" s="71"/>
      <c r="B54" s="72"/>
      <c r="C54" s="72"/>
      <c r="D54" s="48"/>
      <c r="E54" s="72"/>
    </row>
    <row r="55" spans="1:5" ht="24">
      <c r="A55" s="71"/>
      <c r="B55" s="72"/>
      <c r="C55" s="72"/>
      <c r="D55" s="48"/>
      <c r="E55" s="72"/>
    </row>
    <row r="56" spans="1:5" ht="24">
      <c r="A56" s="71"/>
      <c r="B56" s="72"/>
      <c r="C56" s="72"/>
      <c r="D56" s="48"/>
      <c r="E56" s="72"/>
    </row>
    <row r="57" spans="1:5" ht="24">
      <c r="A57" s="71"/>
      <c r="B57" s="72"/>
      <c r="C57" s="72"/>
      <c r="D57" s="48"/>
      <c r="E57" s="72"/>
    </row>
    <row r="58" spans="1:5" ht="24">
      <c r="A58" s="71"/>
      <c r="B58" s="72"/>
      <c r="C58" s="72"/>
      <c r="D58" s="48"/>
      <c r="E58" s="72"/>
    </row>
    <row r="59" spans="1:5" ht="24">
      <c r="A59" s="73"/>
      <c r="B59" s="72"/>
      <c r="C59" s="72"/>
      <c r="D59" s="48"/>
      <c r="E59" s="72"/>
    </row>
    <row r="60" ht="23.25" customHeight="1">
      <c r="B60" s="7" t="s">
        <v>145</v>
      </c>
    </row>
    <row r="61" ht="40.5" customHeight="1">
      <c r="B61" s="7" t="s">
        <v>146</v>
      </c>
    </row>
    <row r="62" ht="41.25" customHeight="1">
      <c r="B62" s="7" t="s">
        <v>147</v>
      </c>
    </row>
    <row r="67" spans="1:5" ht="24">
      <c r="A67" s="226" t="s">
        <v>130</v>
      </c>
      <c r="B67" s="35" t="s">
        <v>16</v>
      </c>
      <c r="C67" s="226" t="s">
        <v>36</v>
      </c>
      <c r="D67" s="40" t="s">
        <v>131</v>
      </c>
      <c r="E67" s="19" t="s">
        <v>19</v>
      </c>
    </row>
    <row r="68" spans="1:5" ht="24">
      <c r="A68" s="227"/>
      <c r="B68" s="36" t="s">
        <v>164</v>
      </c>
      <c r="C68" s="227"/>
      <c r="D68" s="41" t="s">
        <v>20</v>
      </c>
      <c r="E68" s="22" t="s">
        <v>21</v>
      </c>
    </row>
    <row r="69" spans="1:5" ht="24">
      <c r="A69" s="30" t="s">
        <v>148</v>
      </c>
      <c r="C69" s="15"/>
      <c r="E69" s="15"/>
    </row>
    <row r="70" spans="1:5" ht="24">
      <c r="A70" s="30" t="s">
        <v>149</v>
      </c>
      <c r="C70" s="15"/>
      <c r="E70" s="15"/>
    </row>
    <row r="71" spans="1:5" ht="24">
      <c r="A71" s="17" t="s">
        <v>150</v>
      </c>
      <c r="B71" s="7">
        <v>1060354</v>
      </c>
      <c r="C71" s="15">
        <v>1058095</v>
      </c>
      <c r="D71" s="1" t="s">
        <v>20</v>
      </c>
      <c r="E71" s="15">
        <f aca="true" t="shared" si="1" ref="E71:E76">B71-C71</f>
        <v>2259</v>
      </c>
    </row>
    <row r="72" spans="1:5" ht="24">
      <c r="A72" s="17" t="s">
        <v>151</v>
      </c>
      <c r="B72" s="7">
        <v>2743182</v>
      </c>
      <c r="C72" s="15">
        <v>2724113.22</v>
      </c>
      <c r="D72" s="1" t="s">
        <v>20</v>
      </c>
      <c r="E72" s="15">
        <f t="shared" si="1"/>
        <v>19068.779999999795</v>
      </c>
    </row>
    <row r="73" spans="1:5" ht="24">
      <c r="A73" s="17" t="s">
        <v>152</v>
      </c>
      <c r="B73" s="7">
        <v>1463712</v>
      </c>
      <c r="C73" s="15">
        <v>1326161.94</v>
      </c>
      <c r="D73" s="1" t="s">
        <v>20</v>
      </c>
      <c r="E73" s="15">
        <f t="shared" si="1"/>
        <v>137550.06000000006</v>
      </c>
    </row>
    <row r="74" spans="1:5" ht="24">
      <c r="A74" s="17" t="s">
        <v>153</v>
      </c>
      <c r="B74" s="7">
        <f>1795864+5563639+2802204</f>
        <v>10161707</v>
      </c>
      <c r="C74" s="15">
        <f>1778737.9+5521050.55+2768410.42</f>
        <v>10068198.87</v>
      </c>
      <c r="D74" s="1" t="s">
        <v>20</v>
      </c>
      <c r="E74" s="15">
        <f t="shared" si="1"/>
        <v>93508.13000000082</v>
      </c>
    </row>
    <row r="75" spans="1:5" ht="24">
      <c r="A75" s="17" t="s">
        <v>154</v>
      </c>
      <c r="B75" s="7">
        <v>150545</v>
      </c>
      <c r="C75" s="15">
        <v>149449.44</v>
      </c>
      <c r="D75" s="1" t="s">
        <v>20</v>
      </c>
      <c r="E75" s="15">
        <f t="shared" si="1"/>
        <v>1095.5599999999977</v>
      </c>
    </row>
    <row r="76" spans="1:5" ht="24">
      <c r="A76" s="17" t="s">
        <v>155</v>
      </c>
      <c r="B76" s="7">
        <v>909500</v>
      </c>
      <c r="C76" s="15">
        <v>902800</v>
      </c>
      <c r="D76" s="1" t="s">
        <v>20</v>
      </c>
      <c r="E76" s="15">
        <f t="shared" si="1"/>
        <v>6700</v>
      </c>
    </row>
    <row r="77" spans="1:5" ht="24">
      <c r="A77" s="28" t="s">
        <v>156</v>
      </c>
      <c r="B77" s="37">
        <f>SUM(B71:B76)</f>
        <v>16489000</v>
      </c>
      <c r="C77" s="27">
        <f>SUM(C71:C76)</f>
        <v>16228818.469999999</v>
      </c>
      <c r="D77" s="42" t="s">
        <v>20</v>
      </c>
      <c r="E77" s="27">
        <f>SUM(E71:E76)</f>
        <v>260181.53000000067</v>
      </c>
    </row>
    <row r="78" spans="1:5" ht="24">
      <c r="A78" s="30" t="s">
        <v>157</v>
      </c>
      <c r="C78" s="15"/>
      <c r="E78" s="15"/>
    </row>
    <row r="79" spans="1:5" ht="24">
      <c r="A79" s="17" t="s">
        <v>158</v>
      </c>
      <c r="B79" s="7">
        <v>6011000</v>
      </c>
      <c r="C79" s="15">
        <v>6000000</v>
      </c>
      <c r="E79" s="15">
        <f>B79-C79</f>
        <v>11000</v>
      </c>
    </row>
    <row r="80" spans="1:5" ht="24">
      <c r="A80" s="28" t="s">
        <v>159</v>
      </c>
      <c r="B80" s="37">
        <f>B79</f>
        <v>6011000</v>
      </c>
      <c r="C80" s="27">
        <f>C79</f>
        <v>6000000</v>
      </c>
      <c r="D80" s="43" t="s">
        <v>20</v>
      </c>
      <c r="E80" s="27">
        <f>B80-C80</f>
        <v>11000</v>
      </c>
    </row>
    <row r="81" spans="1:5" ht="24">
      <c r="A81" s="30" t="s">
        <v>160</v>
      </c>
      <c r="C81" s="15"/>
      <c r="E81" s="15"/>
    </row>
    <row r="82" spans="1:5" ht="24">
      <c r="A82" s="17" t="s">
        <v>141</v>
      </c>
      <c r="C82" s="15">
        <v>2264369.3</v>
      </c>
      <c r="D82" s="1" t="s">
        <v>18</v>
      </c>
      <c r="E82" s="15">
        <f>C82</f>
        <v>2264369.3</v>
      </c>
    </row>
    <row r="83" spans="1:5" ht="24">
      <c r="A83" s="17" t="s">
        <v>142</v>
      </c>
      <c r="C83" s="15"/>
      <c r="E83" s="15"/>
    </row>
    <row r="84" spans="1:5" ht="24">
      <c r="A84" s="17" t="s">
        <v>143</v>
      </c>
      <c r="C84" s="15"/>
      <c r="E84" s="15"/>
    </row>
    <row r="85" spans="1:5" ht="24">
      <c r="A85" s="61" t="s">
        <v>279</v>
      </c>
      <c r="B85" s="67"/>
      <c r="C85" s="15">
        <v>10000</v>
      </c>
      <c r="D85" s="16" t="s">
        <v>18</v>
      </c>
      <c r="E85" s="15">
        <f>C85</f>
        <v>10000</v>
      </c>
    </row>
    <row r="86" spans="1:5" ht="24">
      <c r="A86" s="66" t="s">
        <v>273</v>
      </c>
      <c r="B86" s="67"/>
      <c r="C86" s="15">
        <v>100000</v>
      </c>
      <c r="D86" s="16" t="s">
        <v>18</v>
      </c>
      <c r="E86" s="15">
        <f>C86</f>
        <v>100000</v>
      </c>
    </row>
    <row r="87" spans="1:5" ht="24">
      <c r="A87" s="28" t="s">
        <v>190</v>
      </c>
      <c r="B87" s="11"/>
      <c r="C87" s="27">
        <f>SUM(C82:C86)</f>
        <v>2374369.3</v>
      </c>
      <c r="D87" s="39"/>
      <c r="E87" s="12"/>
    </row>
    <row r="88" spans="1:5" ht="24">
      <c r="A88" s="28" t="s">
        <v>162</v>
      </c>
      <c r="B88" s="37">
        <f>B77+B80</f>
        <v>22500000</v>
      </c>
      <c r="C88" s="27">
        <f>C77+C87+C80</f>
        <v>24603187.77</v>
      </c>
      <c r="D88" s="38" t="s">
        <v>20</v>
      </c>
      <c r="E88" s="27">
        <f>E77+E80</f>
        <v>271181.53000000067</v>
      </c>
    </row>
    <row r="92" ht="24">
      <c r="B92" s="7" t="s">
        <v>145</v>
      </c>
    </row>
    <row r="93" ht="38.25" customHeight="1">
      <c r="B93" s="7" t="s">
        <v>146</v>
      </c>
    </row>
    <row r="94" ht="45.75" customHeight="1">
      <c r="B94" s="7" t="s">
        <v>147</v>
      </c>
    </row>
  </sheetData>
  <mergeCells count="9">
    <mergeCell ref="C67:C68"/>
    <mergeCell ref="A67:A68"/>
    <mergeCell ref="A1:E1"/>
    <mergeCell ref="A2:E2"/>
    <mergeCell ref="A3:E3"/>
    <mergeCell ref="C33:C34"/>
    <mergeCell ref="C4:C5"/>
    <mergeCell ref="A33:A34"/>
    <mergeCell ref="A4:A5"/>
  </mergeCells>
  <printOptions horizontalCentered="1"/>
  <pageMargins left="0.5905511811023623" right="0.5511811023622047" top="0.984251968503937" bottom="0.5118110236220472" header="0.5118110236220472" footer="0.5118110236220472"/>
  <pageSetup horizontalDpi="300" verticalDpi="300" orientation="portrait" paperSize="9" r:id="rId1"/>
  <headerFooter alignWithMargins="0">
    <oddHeader>&amp;C-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36"/>
  <sheetViews>
    <sheetView workbookViewId="0" topLeftCell="A1">
      <selection activeCell="B13" sqref="B13"/>
    </sheetView>
  </sheetViews>
  <sheetFormatPr defaultColWidth="9.140625" defaultRowHeight="21.75"/>
  <cols>
    <col min="1" max="1" width="5.00390625" style="51" customWidth="1"/>
    <col min="2" max="2" width="66.421875" style="51" customWidth="1"/>
    <col min="3" max="3" width="18.421875" style="59" customWidth="1"/>
    <col min="4" max="16384" width="9.140625" style="51" customWidth="1"/>
  </cols>
  <sheetData>
    <row r="1" spans="2:3" ht="26.25">
      <c r="B1" s="205" t="s">
        <v>288</v>
      </c>
      <c r="C1" s="205"/>
    </row>
    <row r="2" spans="2:3" ht="23.25">
      <c r="B2" s="206" t="s">
        <v>0</v>
      </c>
      <c r="C2" s="206"/>
    </row>
    <row r="3" ht="3" customHeight="1"/>
    <row r="4" spans="2:3" ht="23.25" customHeight="1">
      <c r="B4" s="18" t="s">
        <v>53</v>
      </c>
      <c r="C4" s="110" t="s">
        <v>191</v>
      </c>
    </row>
    <row r="5" spans="2:3" ht="23.25" customHeight="1" thickBot="1">
      <c r="B5" s="29" t="s">
        <v>211</v>
      </c>
      <c r="C5" s="111">
        <f>C6+C22</f>
        <v>23571371.04</v>
      </c>
    </row>
    <row r="6" spans="2:3" ht="23.25" customHeight="1" thickBot="1" thickTop="1">
      <c r="B6" s="29" t="s">
        <v>192</v>
      </c>
      <c r="C6" s="112">
        <f>C7+C11+C17+C19</f>
        <v>1150499.6600000001</v>
      </c>
    </row>
    <row r="7" spans="2:3" ht="23.25" customHeight="1" thickTop="1">
      <c r="B7" s="30" t="s">
        <v>193</v>
      </c>
      <c r="C7" s="113">
        <f>C8+C9+C10</f>
        <v>518801.9</v>
      </c>
    </row>
    <row r="8" spans="2:3" ht="23.25" customHeight="1">
      <c r="B8" s="17" t="s">
        <v>194</v>
      </c>
      <c r="C8" s="15">
        <v>229599.13</v>
      </c>
    </row>
    <row r="9" spans="2:3" ht="23.25" customHeight="1">
      <c r="B9" s="17" t="s">
        <v>195</v>
      </c>
      <c r="C9" s="15">
        <v>273013.37</v>
      </c>
    </row>
    <row r="10" spans="2:3" ht="23.25" customHeight="1">
      <c r="B10" s="17" t="s">
        <v>196</v>
      </c>
      <c r="C10" s="14">
        <v>16189.4</v>
      </c>
    </row>
    <row r="11" spans="2:3" ht="23.25" customHeight="1">
      <c r="B11" s="30" t="s">
        <v>197</v>
      </c>
      <c r="C11" s="25">
        <f>SUM(C12:C16)</f>
        <v>522736.43</v>
      </c>
    </row>
    <row r="12" spans="2:3" ht="23.25" customHeight="1">
      <c r="B12" s="17" t="s">
        <v>198</v>
      </c>
      <c r="C12" s="13">
        <v>98780</v>
      </c>
    </row>
    <row r="13" spans="2:3" ht="23.25" customHeight="1">
      <c r="B13" s="17" t="s">
        <v>199</v>
      </c>
      <c r="C13" s="15">
        <v>414281</v>
      </c>
    </row>
    <row r="14" spans="2:3" ht="23.25" customHeight="1">
      <c r="B14" s="17" t="s">
        <v>248</v>
      </c>
      <c r="C14" s="15">
        <v>360</v>
      </c>
    </row>
    <row r="15" spans="2:3" ht="23.25" customHeight="1">
      <c r="B15" s="17" t="s">
        <v>249</v>
      </c>
      <c r="C15" s="15">
        <v>115.43</v>
      </c>
    </row>
    <row r="16" spans="2:3" ht="23.25" customHeight="1">
      <c r="B16" s="17" t="s">
        <v>250</v>
      </c>
      <c r="C16" s="15">
        <v>9200</v>
      </c>
    </row>
    <row r="17" spans="2:3" ht="23.25" customHeight="1">
      <c r="B17" s="30" t="s">
        <v>200</v>
      </c>
      <c r="C17" s="27">
        <f>C18</f>
        <v>105961.33</v>
      </c>
    </row>
    <row r="18" spans="2:3" ht="23.25" customHeight="1">
      <c r="B18" s="17" t="s">
        <v>201</v>
      </c>
      <c r="C18" s="12">
        <v>105961.33</v>
      </c>
    </row>
    <row r="19" spans="2:4" ht="23.25" customHeight="1">
      <c r="B19" s="30" t="s">
        <v>202</v>
      </c>
      <c r="C19" s="27">
        <f>C20+C21</f>
        <v>3000</v>
      </c>
      <c r="D19" s="90"/>
    </row>
    <row r="20" spans="2:3" ht="23.25" customHeight="1">
      <c r="B20" s="17" t="s">
        <v>203</v>
      </c>
      <c r="C20" s="15">
        <v>3000</v>
      </c>
    </row>
    <row r="21" spans="2:3" ht="23.25" customHeight="1">
      <c r="B21" s="17" t="s">
        <v>247</v>
      </c>
      <c r="C21" s="15"/>
    </row>
    <row r="22" spans="2:3" ht="23.25" customHeight="1" thickBot="1">
      <c r="B22" s="29" t="s">
        <v>204</v>
      </c>
      <c r="C22" s="111">
        <f>C23+C35</f>
        <v>22420871.38</v>
      </c>
    </row>
    <row r="23" spans="2:3" ht="23.25" customHeight="1" thickTop="1">
      <c r="B23" s="30" t="s">
        <v>133</v>
      </c>
      <c r="C23" s="113">
        <f>SUM(C24:C34)</f>
        <v>12500684.6</v>
      </c>
    </row>
    <row r="24" spans="2:3" ht="23.25" customHeight="1">
      <c r="B24" s="17" t="s">
        <v>205</v>
      </c>
      <c r="C24" s="15">
        <v>1223383.64</v>
      </c>
    </row>
    <row r="25" spans="2:3" ht="23.25" customHeight="1">
      <c r="B25" s="17" t="s">
        <v>206</v>
      </c>
      <c r="C25" s="15">
        <v>2361760.25</v>
      </c>
    </row>
    <row r="26" spans="2:5" ht="23.25" customHeight="1">
      <c r="B26" s="17" t="s">
        <v>229</v>
      </c>
      <c r="C26" s="15">
        <v>2914953.49</v>
      </c>
      <c r="E26" s="63"/>
    </row>
    <row r="27" spans="2:3" ht="23.25" customHeight="1">
      <c r="B27" s="128" t="s">
        <v>230</v>
      </c>
      <c r="C27" s="15">
        <v>4231526.47</v>
      </c>
    </row>
    <row r="28" spans="2:3" ht="23.25" customHeight="1">
      <c r="B28" s="128" t="s">
        <v>231</v>
      </c>
      <c r="C28" s="15">
        <v>30474.24</v>
      </c>
    </row>
    <row r="29" spans="2:3" ht="23.25" customHeight="1">
      <c r="B29" s="17" t="s">
        <v>232</v>
      </c>
      <c r="C29" s="15">
        <v>97467.94</v>
      </c>
    </row>
    <row r="30" spans="2:3" ht="23.25" customHeight="1">
      <c r="B30" s="17" t="s">
        <v>233</v>
      </c>
      <c r="C30" s="15">
        <v>70407.93</v>
      </c>
    </row>
    <row r="31" spans="2:3" ht="23.25" customHeight="1">
      <c r="B31" s="17" t="s">
        <v>234</v>
      </c>
      <c r="C31" s="15">
        <v>510</v>
      </c>
    </row>
    <row r="32" spans="2:3" ht="23.25" customHeight="1">
      <c r="B32" s="17" t="s">
        <v>235</v>
      </c>
      <c r="C32" s="15">
        <v>1559726</v>
      </c>
    </row>
    <row r="33" spans="2:3" ht="23.25" customHeight="1">
      <c r="B33" s="17" t="s">
        <v>236</v>
      </c>
      <c r="C33" s="15">
        <v>0</v>
      </c>
    </row>
    <row r="34" spans="2:3" ht="23.25" customHeight="1">
      <c r="B34" s="17" t="s">
        <v>237</v>
      </c>
      <c r="C34" s="15">
        <v>10474.64</v>
      </c>
    </row>
    <row r="35" spans="2:3" ht="23.25" customHeight="1">
      <c r="B35" s="30" t="s">
        <v>251</v>
      </c>
      <c r="C35" s="27">
        <f>C36</f>
        <v>9920186.78</v>
      </c>
    </row>
    <row r="36" spans="2:3" ht="23.25" customHeight="1">
      <c r="B36" s="49" t="s">
        <v>252</v>
      </c>
      <c r="C36" s="14">
        <v>9920186.78</v>
      </c>
    </row>
  </sheetData>
  <mergeCells count="2">
    <mergeCell ref="B1:C1"/>
    <mergeCell ref="B2:C2"/>
  </mergeCells>
  <printOptions/>
  <pageMargins left="0.75" right="0.75" top="0.21" bottom="0.54" header="0.19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9"/>
  <sheetViews>
    <sheetView workbookViewId="0" topLeftCell="A1">
      <selection activeCell="B17" sqref="B17"/>
    </sheetView>
  </sheetViews>
  <sheetFormatPr defaultColWidth="9.140625" defaultRowHeight="21.75"/>
  <cols>
    <col min="1" max="1" width="5.00390625" style="51" customWidth="1"/>
    <col min="2" max="2" width="69.140625" style="51" customWidth="1"/>
    <col min="3" max="3" width="18.421875" style="59" customWidth="1"/>
    <col min="4" max="4" width="9.140625" style="51" customWidth="1"/>
    <col min="5" max="5" width="12.421875" style="51" bestFit="1" customWidth="1"/>
    <col min="6" max="16384" width="9.140625" style="51" customWidth="1"/>
  </cols>
  <sheetData>
    <row r="1" ht="21.75">
      <c r="B1" s="95" t="s">
        <v>224</v>
      </c>
    </row>
    <row r="2" ht="34.5" customHeight="1"/>
    <row r="3" spans="2:3" ht="23.25">
      <c r="B3" s="18" t="s">
        <v>53</v>
      </c>
      <c r="C3" s="110" t="s">
        <v>36</v>
      </c>
    </row>
    <row r="4" spans="2:3" ht="24" thickBot="1">
      <c r="B4" s="29" t="s">
        <v>243</v>
      </c>
      <c r="C4" s="111">
        <f>C5+C15</f>
        <v>22228818.47</v>
      </c>
    </row>
    <row r="5" spans="2:3" ht="24.75" thickBot="1" thickTop="1">
      <c r="B5" s="29" t="s">
        <v>244</v>
      </c>
      <c r="C5" s="112">
        <f>SUM(C6:C14)</f>
        <v>16228818.469999999</v>
      </c>
    </row>
    <row r="6" spans="2:3" ht="24.75" thickTop="1">
      <c r="B6" s="17" t="s">
        <v>150</v>
      </c>
      <c r="C6" s="114">
        <v>1058095</v>
      </c>
    </row>
    <row r="7" spans="2:3" ht="24">
      <c r="B7" s="17" t="s">
        <v>212</v>
      </c>
      <c r="C7" s="15">
        <v>2724113.22</v>
      </c>
    </row>
    <row r="8" spans="2:3" ht="24">
      <c r="B8" s="17" t="s">
        <v>213</v>
      </c>
      <c r="C8" s="15">
        <v>0</v>
      </c>
    </row>
    <row r="9" spans="2:3" ht="24">
      <c r="B9" s="17" t="s">
        <v>214</v>
      </c>
      <c r="C9" s="15">
        <v>1326161.94</v>
      </c>
    </row>
    <row r="10" spans="2:5" ht="24">
      <c r="B10" s="17" t="s">
        <v>215</v>
      </c>
      <c r="C10" s="15">
        <v>1778737.9</v>
      </c>
      <c r="E10" s="63"/>
    </row>
    <row r="11" spans="2:3" ht="24">
      <c r="B11" s="17" t="s">
        <v>216</v>
      </c>
      <c r="C11" s="15">
        <v>5521050.55</v>
      </c>
    </row>
    <row r="12" spans="2:5" ht="24">
      <c r="B12" s="17" t="s">
        <v>217</v>
      </c>
      <c r="C12" s="15">
        <v>2768410.42</v>
      </c>
      <c r="E12" s="63"/>
    </row>
    <row r="13" spans="2:3" ht="24">
      <c r="B13" s="17" t="s">
        <v>218</v>
      </c>
      <c r="C13" s="15">
        <v>149449.44</v>
      </c>
    </row>
    <row r="14" spans="2:3" ht="24">
      <c r="B14" s="17" t="s">
        <v>219</v>
      </c>
      <c r="C14" s="14">
        <v>902800</v>
      </c>
    </row>
    <row r="15" spans="2:3" ht="23.25">
      <c r="B15" s="30" t="s">
        <v>245</v>
      </c>
      <c r="C15" s="27">
        <f>C16</f>
        <v>6000000</v>
      </c>
    </row>
    <row r="16" spans="2:3" ht="24">
      <c r="B16" s="17" t="s">
        <v>220</v>
      </c>
      <c r="C16" s="27">
        <f>C17+C18</f>
        <v>6000000</v>
      </c>
    </row>
    <row r="17" spans="2:4" ht="24">
      <c r="B17" s="17" t="s">
        <v>221</v>
      </c>
      <c r="C17" s="13">
        <v>0</v>
      </c>
      <c r="D17" s="90"/>
    </row>
    <row r="18" spans="2:3" ht="24">
      <c r="B18" s="17" t="s">
        <v>222</v>
      </c>
      <c r="C18" s="15">
        <v>6000000</v>
      </c>
    </row>
    <row r="19" spans="2:3" ht="24" thickBot="1">
      <c r="B19" s="21"/>
      <c r="C19" s="112"/>
    </row>
    <row r="20" ht="22.5" thickTop="1"/>
  </sheetData>
  <printOptions/>
  <pageMargins left="0.75" right="0.75" top="0.59" bottom="0.54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B15" sqref="B15"/>
    </sheetView>
  </sheetViews>
  <sheetFormatPr defaultColWidth="9.140625" defaultRowHeight="21.75"/>
  <cols>
    <col min="1" max="1" width="26.421875" style="51" customWidth="1"/>
    <col min="2" max="2" width="13.7109375" style="51" customWidth="1"/>
    <col min="3" max="3" width="13.421875" style="51" customWidth="1"/>
    <col min="4" max="4" width="22.28125" style="51" customWidth="1"/>
    <col min="5" max="5" width="17.140625" style="51" customWidth="1"/>
    <col min="6" max="6" width="16.140625" style="51" customWidth="1"/>
    <col min="7" max="7" width="12.421875" style="51" bestFit="1" customWidth="1"/>
    <col min="8" max="16384" width="9.140625" style="51" customWidth="1"/>
  </cols>
  <sheetData>
    <row r="1" spans="1:6" ht="23.25">
      <c r="A1" s="208" t="s">
        <v>0</v>
      </c>
      <c r="B1" s="208"/>
      <c r="C1" s="208"/>
      <c r="D1" s="208"/>
      <c r="E1" s="208"/>
      <c r="F1" s="208"/>
    </row>
    <row r="2" spans="1:6" ht="23.25">
      <c r="A2" s="208" t="s">
        <v>1</v>
      </c>
      <c r="B2" s="208"/>
      <c r="C2" s="208"/>
      <c r="D2" s="208"/>
      <c r="E2" s="208"/>
      <c r="F2" s="208"/>
    </row>
    <row r="3" spans="1:6" ht="23.25">
      <c r="A3" s="208" t="s">
        <v>274</v>
      </c>
      <c r="B3" s="208"/>
      <c r="C3" s="208"/>
      <c r="D3" s="208"/>
      <c r="E3" s="208"/>
      <c r="F3" s="208"/>
    </row>
    <row r="4" spans="1:6" ht="21.75">
      <c r="A4" s="52"/>
      <c r="B4" s="52"/>
      <c r="C4" s="52"/>
      <c r="D4" s="52"/>
      <c r="E4" s="52"/>
      <c r="F4" s="52"/>
    </row>
    <row r="5" spans="1:6" ht="21.75">
      <c r="A5" s="53" t="s">
        <v>2</v>
      </c>
      <c r="B5" s="54"/>
      <c r="D5" s="55" t="s">
        <v>3</v>
      </c>
      <c r="F5" s="54"/>
    </row>
    <row r="6" spans="1:6" ht="22.5" thickBot="1">
      <c r="A6" s="51" t="s">
        <v>4</v>
      </c>
      <c r="B6" s="56"/>
      <c r="C6" s="57">
        <v>6237847</v>
      </c>
      <c r="D6" s="56" t="s">
        <v>5</v>
      </c>
      <c r="F6" s="57">
        <f>C6</f>
        <v>6237847</v>
      </c>
    </row>
    <row r="7" spans="2:6" ht="22.5" thickTop="1">
      <c r="B7" s="56"/>
      <c r="D7" s="56"/>
      <c r="F7" s="58"/>
    </row>
    <row r="8" spans="1:6" ht="21.75">
      <c r="A8" s="51" t="s">
        <v>6</v>
      </c>
      <c r="B8" s="56"/>
      <c r="D8" s="56"/>
      <c r="F8" s="58"/>
    </row>
    <row r="9" spans="1:6" ht="21.75">
      <c r="A9" s="51" t="s">
        <v>7</v>
      </c>
      <c r="B9" s="58">
        <v>0</v>
      </c>
      <c r="D9" s="56" t="s">
        <v>8</v>
      </c>
      <c r="F9" s="58">
        <v>737881.14</v>
      </c>
    </row>
    <row r="10" spans="1:6" ht="21.75">
      <c r="A10" s="51" t="s">
        <v>9</v>
      </c>
      <c r="B10" s="58">
        <v>0</v>
      </c>
      <c r="D10" s="56" t="s">
        <v>10</v>
      </c>
      <c r="F10" s="58">
        <v>6196806.5</v>
      </c>
    </row>
    <row r="11" spans="1:6" ht="21.75">
      <c r="A11" s="51" t="s">
        <v>9</v>
      </c>
      <c r="B11" s="58">
        <v>115336</v>
      </c>
      <c r="D11" s="56" t="s">
        <v>276</v>
      </c>
      <c r="F11" s="58">
        <v>786520</v>
      </c>
    </row>
    <row r="12" spans="1:6" ht="21.75">
      <c r="A12" s="51" t="s">
        <v>12</v>
      </c>
      <c r="B12" s="58">
        <v>11201216.91</v>
      </c>
      <c r="D12" s="56" t="s">
        <v>268</v>
      </c>
      <c r="F12" s="58">
        <v>1120000</v>
      </c>
    </row>
    <row r="13" spans="1:7" ht="21.75">
      <c r="A13" s="51" t="s">
        <v>13</v>
      </c>
      <c r="B13" s="58">
        <v>385120.7</v>
      </c>
      <c r="D13" s="56" t="s">
        <v>228</v>
      </c>
      <c r="F13" s="58">
        <f>3232179.23+E19</f>
        <v>3567817.3725</v>
      </c>
      <c r="G13" s="63"/>
    </row>
    <row r="14" spans="1:7" ht="21.75">
      <c r="A14" s="51" t="s">
        <v>14</v>
      </c>
      <c r="B14" s="58">
        <v>54506.24</v>
      </c>
      <c r="D14" s="56" t="s">
        <v>277</v>
      </c>
      <c r="E14" s="59">
        <v>5094999.26</v>
      </c>
      <c r="F14" s="58"/>
      <c r="G14" s="63"/>
    </row>
    <row r="15" spans="1:6" ht="21.75">
      <c r="A15" s="51" t="s">
        <v>15</v>
      </c>
      <c r="B15" s="58">
        <v>3225500.98</v>
      </c>
      <c r="D15" s="60" t="s">
        <v>209</v>
      </c>
      <c r="E15" s="59">
        <v>1342552.57</v>
      </c>
      <c r="F15" s="56"/>
    </row>
    <row r="16" spans="1:6" ht="21.75">
      <c r="A16" s="51" t="s">
        <v>275</v>
      </c>
      <c r="B16" s="58">
        <v>1528380</v>
      </c>
      <c r="C16" s="63"/>
      <c r="D16" s="61" t="s">
        <v>226</v>
      </c>
      <c r="E16" s="59">
        <v>36000</v>
      </c>
      <c r="F16" s="56"/>
    </row>
    <row r="17" spans="1:6" ht="21.75">
      <c r="A17" s="51" t="s">
        <v>256</v>
      </c>
      <c r="B17" s="58"/>
      <c r="C17" s="63">
        <f>SUM(B11:B17)</f>
        <v>16510060.83</v>
      </c>
      <c r="D17" s="62" t="s">
        <v>257</v>
      </c>
      <c r="E17" s="59">
        <v>227491.43</v>
      </c>
      <c r="F17" s="56"/>
    </row>
    <row r="18" spans="2:6" ht="21.75">
      <c r="B18" s="58"/>
      <c r="C18" s="63"/>
      <c r="D18" s="60" t="s">
        <v>210</v>
      </c>
      <c r="E18" s="59">
        <v>2264369.3</v>
      </c>
      <c r="F18" s="192"/>
    </row>
    <row r="19" spans="2:6" ht="21.75">
      <c r="B19" s="58"/>
      <c r="C19" s="63"/>
      <c r="D19" s="60" t="s">
        <v>227</v>
      </c>
      <c r="E19" s="59">
        <f>E15*25/100</f>
        <v>335638.1425</v>
      </c>
      <c r="F19" s="56"/>
    </row>
    <row r="20" spans="2:6" ht="21.75">
      <c r="B20" s="58"/>
      <c r="C20" s="63"/>
      <c r="D20" s="60" t="s">
        <v>278</v>
      </c>
      <c r="E20" s="59">
        <f>E14+E15+E16+E17-E18-E19</f>
        <v>4101035.8175</v>
      </c>
      <c r="F20" s="58">
        <f>E20</f>
        <v>4101035.8175</v>
      </c>
    </row>
    <row r="21" spans="2:6" ht="21.75">
      <c r="B21" s="58"/>
      <c r="C21" s="63"/>
      <c r="D21" s="60"/>
      <c r="E21" s="59"/>
      <c r="F21" s="58"/>
    </row>
    <row r="22" spans="2:6" ht="21.75">
      <c r="B22" s="58"/>
      <c r="C22" s="63"/>
      <c r="D22" s="60"/>
      <c r="E22" s="59"/>
      <c r="F22" s="58"/>
    </row>
    <row r="23" spans="2:6" ht="21.75">
      <c r="B23" s="56"/>
      <c r="D23" s="56"/>
      <c r="E23" s="59"/>
      <c r="F23" s="58"/>
    </row>
    <row r="24" spans="2:6" ht="21.75">
      <c r="B24" s="56"/>
      <c r="D24" s="56"/>
      <c r="E24" s="59"/>
      <c r="F24" s="58"/>
    </row>
    <row r="25" spans="2:7" ht="22.5" thickBot="1">
      <c r="B25" s="56"/>
      <c r="C25" s="64">
        <f>SUM(C6:C19)</f>
        <v>22747907.83</v>
      </c>
      <c r="D25" s="56"/>
      <c r="F25" s="64">
        <f>SUM(F6:F23)</f>
        <v>22747907.83</v>
      </c>
      <c r="G25" s="63"/>
    </row>
    <row r="26" ht="22.5" thickTop="1"/>
    <row r="30" spans="1:6" ht="21.75">
      <c r="A30" s="65" t="s">
        <v>258</v>
      </c>
      <c r="B30" s="65"/>
      <c r="C30" s="65" t="s">
        <v>258</v>
      </c>
      <c r="E30" s="65" t="s">
        <v>258</v>
      </c>
      <c r="F30" s="65"/>
    </row>
    <row r="31" spans="1:6" ht="21.75">
      <c r="A31" s="65" t="s">
        <v>259</v>
      </c>
      <c r="B31" s="65"/>
      <c r="C31" s="65" t="s">
        <v>262</v>
      </c>
      <c r="D31" s="65"/>
      <c r="E31" s="207" t="s">
        <v>292</v>
      </c>
      <c r="F31" s="207"/>
    </row>
    <row r="32" spans="1:7" ht="21.75">
      <c r="A32" s="65" t="s">
        <v>260</v>
      </c>
      <c r="B32" s="65"/>
      <c r="C32" s="65" t="s">
        <v>261</v>
      </c>
      <c r="D32" s="65"/>
      <c r="E32" s="207" t="s">
        <v>293</v>
      </c>
      <c r="F32" s="207"/>
      <c r="G32" s="146"/>
    </row>
    <row r="33" spans="4:7" ht="21.75">
      <c r="D33" s="65"/>
      <c r="E33" s="207"/>
      <c r="F33" s="207"/>
      <c r="G33" s="146"/>
    </row>
  </sheetData>
  <mergeCells count="6">
    <mergeCell ref="E32:F32"/>
    <mergeCell ref="E33:F33"/>
    <mergeCell ref="A1:F1"/>
    <mergeCell ref="A2:F2"/>
    <mergeCell ref="A3:F3"/>
    <mergeCell ref="E31:F31"/>
  </mergeCells>
  <printOptions/>
  <pageMargins left="0.16" right="0.13" top="0.7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1">
      <selection activeCell="F64" sqref="F64"/>
    </sheetView>
  </sheetViews>
  <sheetFormatPr defaultColWidth="9.140625" defaultRowHeight="21.75"/>
  <cols>
    <col min="1" max="1" width="46.00390625" style="51" customWidth="1"/>
    <col min="2" max="2" width="11.57421875" style="51" customWidth="1"/>
    <col min="3" max="3" width="16.7109375" style="59" customWidth="1"/>
    <col min="4" max="4" width="16.7109375" style="109" customWidth="1"/>
    <col min="5" max="16384" width="9.140625" style="51" customWidth="1"/>
  </cols>
  <sheetData>
    <row r="1" spans="1:4" ht="21.75">
      <c r="A1" s="209" t="s">
        <v>52</v>
      </c>
      <c r="B1" s="209"/>
      <c r="C1" s="209"/>
      <c r="D1" s="209"/>
    </row>
    <row r="2" spans="1:4" ht="21.75">
      <c r="A2" s="209" t="s">
        <v>263</v>
      </c>
      <c r="B2" s="209"/>
      <c r="C2" s="209"/>
      <c r="D2" s="209"/>
    </row>
    <row r="3" spans="1:4" ht="21.75">
      <c r="A3" s="210" t="s">
        <v>281</v>
      </c>
      <c r="B3" s="210"/>
      <c r="C3" s="210"/>
      <c r="D3" s="210"/>
    </row>
    <row r="4" spans="1:4" ht="21.75">
      <c r="A4" s="211" t="s">
        <v>53</v>
      </c>
      <c r="B4" s="213" t="s">
        <v>54</v>
      </c>
      <c r="C4" s="126" t="s">
        <v>55</v>
      </c>
      <c r="D4" s="126" t="s">
        <v>56</v>
      </c>
    </row>
    <row r="5" spans="1:4" ht="21.75">
      <c r="A5" s="212"/>
      <c r="B5" s="214"/>
      <c r="C5" s="127"/>
      <c r="D5" s="127"/>
    </row>
    <row r="6" spans="1:4" ht="20.25" customHeight="1">
      <c r="A6" s="142" t="s">
        <v>57</v>
      </c>
      <c r="B6" s="131" t="s">
        <v>58</v>
      </c>
      <c r="C6" s="132">
        <v>0</v>
      </c>
      <c r="D6" s="133"/>
    </row>
    <row r="7" spans="1:4" ht="20.25" customHeight="1">
      <c r="A7" s="143" t="s">
        <v>242</v>
      </c>
      <c r="B7" s="134" t="s">
        <v>60</v>
      </c>
      <c r="C7" s="135">
        <v>115336</v>
      </c>
      <c r="D7" s="136"/>
    </row>
    <row r="8" spans="1:4" ht="20.25" customHeight="1">
      <c r="A8" s="143" t="s">
        <v>61</v>
      </c>
      <c r="B8" s="134" t="s">
        <v>62</v>
      </c>
      <c r="C8" s="135">
        <v>11201216.91</v>
      </c>
      <c r="D8" s="136"/>
    </row>
    <row r="9" spans="1:4" ht="20.25" customHeight="1">
      <c r="A9" s="143" t="s">
        <v>63</v>
      </c>
      <c r="B9" s="134" t="s">
        <v>62</v>
      </c>
      <c r="C9" s="135">
        <v>385120.7</v>
      </c>
      <c r="D9" s="136"/>
    </row>
    <row r="10" spans="1:4" ht="20.25" customHeight="1">
      <c r="A10" s="143" t="s">
        <v>64</v>
      </c>
      <c r="B10" s="134" t="s">
        <v>62</v>
      </c>
      <c r="C10" s="135">
        <v>54506.24</v>
      </c>
      <c r="D10" s="136"/>
    </row>
    <row r="11" spans="1:4" ht="20.25" customHeight="1">
      <c r="A11" s="79" t="s">
        <v>65</v>
      </c>
      <c r="B11" s="134" t="s">
        <v>66</v>
      </c>
      <c r="C11" s="102">
        <v>3225500.98</v>
      </c>
      <c r="D11" s="129"/>
    </row>
    <row r="12" spans="1:4" ht="20.25" customHeight="1">
      <c r="A12" s="79" t="s">
        <v>282</v>
      </c>
      <c r="B12" s="134" t="s">
        <v>67</v>
      </c>
      <c r="C12" s="102">
        <v>1528380</v>
      </c>
      <c r="D12" s="129"/>
    </row>
    <row r="13" spans="1:4" ht="20.25" customHeight="1">
      <c r="A13" s="79" t="s">
        <v>239</v>
      </c>
      <c r="B13" s="137" t="s">
        <v>240</v>
      </c>
      <c r="C13" s="102">
        <v>0</v>
      </c>
      <c r="D13" s="129"/>
    </row>
    <row r="14" spans="1:4" ht="20.25" customHeight="1">
      <c r="A14" s="79" t="s">
        <v>68</v>
      </c>
      <c r="B14" s="134" t="s">
        <v>69</v>
      </c>
      <c r="C14" s="102">
        <v>2724113.22</v>
      </c>
      <c r="D14" s="129"/>
    </row>
    <row r="15" spans="1:4" ht="20.25" customHeight="1">
      <c r="A15" s="79" t="s">
        <v>70</v>
      </c>
      <c r="B15" s="134" t="s">
        <v>71</v>
      </c>
      <c r="C15" s="102">
        <v>0</v>
      </c>
      <c r="D15" s="129"/>
    </row>
    <row r="16" spans="1:4" ht="20.25" customHeight="1">
      <c r="A16" s="79" t="s">
        <v>72</v>
      </c>
      <c r="B16" s="134" t="s">
        <v>73</v>
      </c>
      <c r="C16" s="102">
        <v>1326161.94</v>
      </c>
      <c r="D16" s="129"/>
    </row>
    <row r="17" spans="1:4" ht="20.25" customHeight="1">
      <c r="A17" s="79" t="s">
        <v>74</v>
      </c>
      <c r="B17" s="134" t="s">
        <v>75</v>
      </c>
      <c r="C17" s="102">
        <v>1778737.9</v>
      </c>
      <c r="D17" s="129"/>
    </row>
    <row r="18" spans="1:4" ht="20.25" customHeight="1">
      <c r="A18" s="79" t="s">
        <v>76</v>
      </c>
      <c r="B18" s="134" t="s">
        <v>77</v>
      </c>
      <c r="C18" s="102">
        <v>5521050.55</v>
      </c>
      <c r="D18" s="129"/>
    </row>
    <row r="19" spans="1:4" ht="20.25" customHeight="1">
      <c r="A19" s="79" t="s">
        <v>78</v>
      </c>
      <c r="B19" s="134" t="s">
        <v>79</v>
      </c>
      <c r="C19" s="102">
        <v>2768410.42</v>
      </c>
      <c r="D19" s="129"/>
    </row>
    <row r="20" spans="1:4" ht="20.25" customHeight="1">
      <c r="A20" s="79" t="s">
        <v>80</v>
      </c>
      <c r="B20" s="134" t="s">
        <v>81</v>
      </c>
      <c r="C20" s="102">
        <v>149449.44</v>
      </c>
      <c r="D20" s="129"/>
    </row>
    <row r="21" spans="1:4" ht="20.25" customHeight="1">
      <c r="A21" s="79" t="s">
        <v>82</v>
      </c>
      <c r="B21" s="134" t="s">
        <v>83</v>
      </c>
      <c r="C21" s="102">
        <v>1058095</v>
      </c>
      <c r="D21" s="129"/>
    </row>
    <row r="22" spans="1:4" ht="20.25" customHeight="1">
      <c r="A22" s="79" t="s">
        <v>84</v>
      </c>
      <c r="B22" s="134" t="s">
        <v>85</v>
      </c>
      <c r="C22" s="102">
        <v>902800</v>
      </c>
      <c r="D22" s="129"/>
    </row>
    <row r="23" spans="1:4" ht="20.25" customHeight="1">
      <c r="A23" s="79" t="s">
        <v>86</v>
      </c>
      <c r="B23" s="134" t="s">
        <v>87</v>
      </c>
      <c r="C23" s="102">
        <v>0</v>
      </c>
      <c r="D23" s="129"/>
    </row>
    <row r="24" spans="1:4" ht="20.25" customHeight="1">
      <c r="A24" s="79" t="s">
        <v>88</v>
      </c>
      <c r="B24" s="134" t="s">
        <v>89</v>
      </c>
      <c r="C24" s="102">
        <v>6000000</v>
      </c>
      <c r="D24" s="129"/>
    </row>
    <row r="25" spans="1:4" ht="20.25" customHeight="1">
      <c r="A25" s="79" t="s">
        <v>90</v>
      </c>
      <c r="B25" s="134" t="s">
        <v>91</v>
      </c>
      <c r="C25" s="102"/>
      <c r="D25" s="129">
        <v>23571371.04</v>
      </c>
    </row>
    <row r="26" spans="1:4" ht="20.25" customHeight="1">
      <c r="A26" s="79" t="s">
        <v>92</v>
      </c>
      <c r="B26" s="134" t="s">
        <v>93</v>
      </c>
      <c r="C26" s="102"/>
      <c r="D26" s="129">
        <v>737881.14</v>
      </c>
    </row>
    <row r="27" spans="1:4" ht="20.25" customHeight="1">
      <c r="A27" s="79" t="s">
        <v>100</v>
      </c>
      <c r="B27" s="134" t="s">
        <v>94</v>
      </c>
      <c r="C27" s="102"/>
      <c r="D27" s="129">
        <v>6196806.5</v>
      </c>
    </row>
    <row r="28" spans="1:4" ht="20.25" customHeight="1">
      <c r="A28" s="79" t="s">
        <v>280</v>
      </c>
      <c r="B28" s="134" t="s">
        <v>94</v>
      </c>
      <c r="C28" s="102"/>
      <c r="D28" s="129">
        <v>36000</v>
      </c>
    </row>
    <row r="29" spans="1:4" ht="20.25" customHeight="1">
      <c r="A29" s="79" t="s">
        <v>95</v>
      </c>
      <c r="B29" s="134" t="s">
        <v>96</v>
      </c>
      <c r="C29" s="102"/>
      <c r="D29" s="129">
        <v>2880173.57</v>
      </c>
    </row>
    <row r="30" spans="1:4" ht="20.25" customHeight="1">
      <c r="A30" s="144" t="s">
        <v>11</v>
      </c>
      <c r="B30" s="134" t="s">
        <v>101</v>
      </c>
      <c r="C30" s="129"/>
      <c r="D30" s="129">
        <v>3232179.23</v>
      </c>
    </row>
    <row r="31" spans="1:4" ht="20.25" customHeight="1">
      <c r="A31" s="144" t="s">
        <v>276</v>
      </c>
      <c r="B31" s="134" t="s">
        <v>241</v>
      </c>
      <c r="C31" s="129"/>
      <c r="D31" s="129">
        <v>786520</v>
      </c>
    </row>
    <row r="32" spans="1:4" ht="20.25" customHeight="1">
      <c r="A32" s="144" t="s">
        <v>284</v>
      </c>
      <c r="B32" s="134" t="s">
        <v>283</v>
      </c>
      <c r="C32" s="129"/>
      <c r="D32" s="129">
        <v>1120000</v>
      </c>
    </row>
    <row r="33" spans="1:4" ht="20.25" customHeight="1">
      <c r="A33" s="144" t="s">
        <v>285</v>
      </c>
      <c r="B33" s="134" t="s">
        <v>267</v>
      </c>
      <c r="C33" s="130"/>
      <c r="D33" s="130">
        <v>177947.82</v>
      </c>
    </row>
    <row r="34" spans="2:4" ht="20.25" customHeight="1" thickBot="1">
      <c r="B34" s="103"/>
      <c r="C34" s="138">
        <f>SUM(C6:C30)</f>
        <v>38738879.3</v>
      </c>
      <c r="D34" s="139">
        <f>SUM(D25:D33)</f>
        <v>38738879.3</v>
      </c>
    </row>
    <row r="35" spans="1:4" ht="20.25" customHeight="1" thickTop="1">
      <c r="A35" s="108" t="s">
        <v>97</v>
      </c>
      <c r="B35" s="108"/>
      <c r="C35" s="82"/>
      <c r="D35" s="84"/>
    </row>
    <row r="36" spans="1:4" ht="20.25" customHeight="1">
      <c r="A36" s="108"/>
      <c r="C36" s="105"/>
      <c r="D36" s="105"/>
    </row>
    <row r="37" spans="1:4" ht="20.25" customHeight="1">
      <c r="A37" s="95" t="s">
        <v>102</v>
      </c>
      <c r="D37" s="104"/>
    </row>
    <row r="38" spans="1:4" ht="21.75">
      <c r="A38" s="95" t="s">
        <v>98</v>
      </c>
      <c r="D38" s="104"/>
    </row>
    <row r="39" spans="1:4" ht="21.75">
      <c r="A39" s="95"/>
      <c r="D39" s="104"/>
    </row>
    <row r="40" spans="3:4" ht="21.75">
      <c r="C40" s="105"/>
      <c r="D40" s="105"/>
    </row>
    <row r="41" spans="1:4" ht="23.25">
      <c r="A41" s="208" t="s">
        <v>52</v>
      </c>
      <c r="B41" s="208"/>
      <c r="C41" s="208"/>
      <c r="D41" s="208"/>
    </row>
    <row r="42" spans="1:4" ht="23.25">
      <c r="A42" s="208" t="s">
        <v>99</v>
      </c>
      <c r="B42" s="208"/>
      <c r="C42" s="208"/>
      <c r="D42" s="208"/>
    </row>
    <row r="43" spans="1:4" ht="23.25">
      <c r="A43" s="219" t="s">
        <v>281</v>
      </c>
      <c r="B43" s="219"/>
      <c r="C43" s="219"/>
      <c r="D43" s="219"/>
    </row>
    <row r="44" spans="1:4" ht="23.25">
      <c r="A44" s="215" t="s">
        <v>53</v>
      </c>
      <c r="B44" s="217" t="s">
        <v>54</v>
      </c>
      <c r="C44" s="96" t="s">
        <v>55</v>
      </c>
      <c r="D44" s="106" t="s">
        <v>56</v>
      </c>
    </row>
    <row r="45" spans="1:4" ht="23.25">
      <c r="A45" s="216"/>
      <c r="B45" s="218"/>
      <c r="C45" s="97"/>
      <c r="D45" s="107"/>
    </row>
    <row r="46" spans="1:4" ht="24">
      <c r="A46" s="6" t="s">
        <v>57</v>
      </c>
      <c r="B46" s="98" t="s">
        <v>58</v>
      </c>
      <c r="C46" s="99">
        <v>0</v>
      </c>
      <c r="D46" s="148"/>
    </row>
    <row r="47" spans="1:4" ht="24">
      <c r="A47" s="6" t="s">
        <v>59</v>
      </c>
      <c r="B47" s="100" t="s">
        <v>60</v>
      </c>
      <c r="C47" s="101">
        <v>115336</v>
      </c>
      <c r="D47" s="149"/>
    </row>
    <row r="48" spans="1:4" ht="24">
      <c r="A48" s="6" t="s">
        <v>61</v>
      </c>
      <c r="B48" s="100" t="s">
        <v>62</v>
      </c>
      <c r="C48" s="101">
        <v>11201216.91</v>
      </c>
      <c r="D48" s="149"/>
    </row>
    <row r="49" spans="1:4" ht="24">
      <c r="A49" s="6" t="s">
        <v>63</v>
      </c>
      <c r="B49" s="100" t="s">
        <v>62</v>
      </c>
      <c r="C49" s="101">
        <v>385120.7</v>
      </c>
      <c r="D49" s="149"/>
    </row>
    <row r="50" spans="1:4" ht="24">
      <c r="A50" s="6" t="s">
        <v>64</v>
      </c>
      <c r="B50" s="100" t="s">
        <v>62</v>
      </c>
      <c r="C50" s="101">
        <v>54506.24</v>
      </c>
      <c r="D50" s="149"/>
    </row>
    <row r="51" spans="1:4" ht="24">
      <c r="A51" s="5" t="s">
        <v>65</v>
      </c>
      <c r="B51" s="100" t="s">
        <v>66</v>
      </c>
      <c r="C51" s="3">
        <v>3225500.98</v>
      </c>
      <c r="D51" s="150"/>
    </row>
    <row r="52" spans="1:4" ht="24">
      <c r="A52" s="5" t="s">
        <v>282</v>
      </c>
      <c r="B52" s="100" t="s">
        <v>67</v>
      </c>
      <c r="C52" s="3">
        <v>1528380</v>
      </c>
      <c r="D52" s="150"/>
    </row>
    <row r="53" spans="1:4" ht="24">
      <c r="A53" s="124" t="s">
        <v>239</v>
      </c>
      <c r="B53" s="140" t="s">
        <v>240</v>
      </c>
      <c r="C53" s="3"/>
      <c r="D53" s="150"/>
    </row>
    <row r="54" spans="1:4" ht="24">
      <c r="A54" s="124" t="s">
        <v>92</v>
      </c>
      <c r="B54" s="100" t="s">
        <v>93</v>
      </c>
      <c r="C54" s="3"/>
      <c r="D54" s="150">
        <v>737881.14</v>
      </c>
    </row>
    <row r="55" spans="1:4" ht="24">
      <c r="A55" s="124" t="s">
        <v>10</v>
      </c>
      <c r="B55" s="100" t="s">
        <v>94</v>
      </c>
      <c r="C55" s="3"/>
      <c r="D55" s="150">
        <v>6196806.5</v>
      </c>
    </row>
    <row r="56" spans="1:4" ht="24">
      <c r="A56" s="124" t="s">
        <v>268</v>
      </c>
      <c r="B56" s="100" t="s">
        <v>283</v>
      </c>
      <c r="C56" s="3"/>
      <c r="D56" s="150">
        <v>1120000</v>
      </c>
    </row>
    <row r="57" spans="1:4" ht="24">
      <c r="A57" s="124" t="s">
        <v>95</v>
      </c>
      <c r="B57" s="100" t="s">
        <v>96</v>
      </c>
      <c r="C57" s="102"/>
      <c r="D57" s="150">
        <v>4101035.82</v>
      </c>
    </row>
    <row r="58" spans="1:4" ht="24">
      <c r="A58" s="145" t="s">
        <v>11</v>
      </c>
      <c r="B58" s="100" t="s">
        <v>101</v>
      </c>
      <c r="C58" s="102"/>
      <c r="D58" s="150">
        <v>3567817.37</v>
      </c>
    </row>
    <row r="59" spans="1:4" ht="24">
      <c r="A59" s="145" t="s">
        <v>276</v>
      </c>
      <c r="B59" s="100" t="s">
        <v>241</v>
      </c>
      <c r="C59" s="102"/>
      <c r="D59" s="150">
        <v>786520</v>
      </c>
    </row>
    <row r="60" spans="1:4" ht="24">
      <c r="A60" s="145"/>
      <c r="B60" s="100"/>
      <c r="C60" s="102"/>
      <c r="D60" s="150"/>
    </row>
    <row r="61" spans="1:4" ht="24">
      <c r="A61" s="145"/>
      <c r="B61" s="100"/>
      <c r="C61" s="141"/>
      <c r="D61" s="151"/>
    </row>
    <row r="62" spans="2:4" ht="24" thickBot="1">
      <c r="B62" s="103"/>
      <c r="C62" s="2">
        <f>SUM(C46:C58)</f>
        <v>16510060.83</v>
      </c>
      <c r="D62" s="152">
        <f>SUM(D54:D61)</f>
        <v>16510060.829999998</v>
      </c>
    </row>
    <row r="63" spans="2:4" ht="24" thickTop="1">
      <c r="B63" s="108"/>
      <c r="C63" s="4"/>
      <c r="D63" s="4"/>
    </row>
    <row r="64" spans="2:4" ht="23.25">
      <c r="B64" s="108"/>
      <c r="C64" s="4"/>
      <c r="D64" s="4"/>
    </row>
    <row r="65" spans="1:4" ht="21.75">
      <c r="A65" s="95" t="s">
        <v>97</v>
      </c>
      <c r="B65" s="95"/>
      <c r="D65" s="104"/>
    </row>
    <row r="66" spans="2:4" ht="21.75">
      <c r="B66" s="95"/>
      <c r="D66" s="104"/>
    </row>
    <row r="67" spans="1:4" ht="21.75">
      <c r="A67" s="95" t="s">
        <v>102</v>
      </c>
      <c r="C67" s="105"/>
      <c r="D67" s="105"/>
    </row>
    <row r="68" spans="1:4" ht="21.75">
      <c r="A68" s="95" t="s">
        <v>98</v>
      </c>
      <c r="D68" s="104"/>
    </row>
    <row r="69" spans="1:4" ht="21.75">
      <c r="A69" s="95"/>
      <c r="D69" s="104"/>
    </row>
    <row r="70" spans="1:4" ht="21.75">
      <c r="A70" s="95"/>
      <c r="D70" s="104"/>
    </row>
    <row r="71" spans="1:4" ht="21.75">
      <c r="A71" s="95"/>
      <c r="D71" s="104"/>
    </row>
    <row r="72" spans="1:4" ht="21.75">
      <c r="A72" s="95"/>
      <c r="D72" s="104"/>
    </row>
    <row r="73" spans="1:4" ht="21.75">
      <c r="A73" s="95"/>
      <c r="D73" s="104"/>
    </row>
    <row r="74" spans="1:4" ht="21.75">
      <c r="A74" s="95"/>
      <c r="D74" s="104"/>
    </row>
    <row r="75" spans="1:4" ht="21.75">
      <c r="A75" s="95"/>
      <c r="D75" s="104"/>
    </row>
    <row r="76" spans="1:4" ht="21.75">
      <c r="A76" s="95"/>
      <c r="D76" s="104"/>
    </row>
  </sheetData>
  <mergeCells count="10">
    <mergeCell ref="A44:A45"/>
    <mergeCell ref="B44:B45"/>
    <mergeCell ref="A42:D42"/>
    <mergeCell ref="A43:D43"/>
    <mergeCell ref="A1:D1"/>
    <mergeCell ref="A2:D2"/>
    <mergeCell ref="A3:D3"/>
    <mergeCell ref="A41:D41"/>
    <mergeCell ref="A4:A5"/>
    <mergeCell ref="B4:B5"/>
  </mergeCells>
  <printOptions/>
  <pageMargins left="0.7480314960629921" right="0.7480314960629921" top="0.6299212598425197" bottom="0.35433070866141736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45" sqref="A45"/>
    </sheetView>
  </sheetViews>
  <sheetFormatPr defaultColWidth="9.140625" defaultRowHeight="21.75"/>
  <cols>
    <col min="1" max="1" width="34.7109375" style="51" customWidth="1"/>
    <col min="2" max="2" width="19.8515625" style="59" customWidth="1"/>
    <col min="3" max="3" width="18.7109375" style="59" customWidth="1"/>
    <col min="4" max="4" width="3.8515625" style="51" customWidth="1"/>
    <col min="5" max="5" width="21.28125" style="59" customWidth="1"/>
    <col min="6" max="6" width="12.421875" style="51" bestFit="1" customWidth="1"/>
    <col min="7" max="7" width="11.00390625" style="51" bestFit="1" customWidth="1"/>
    <col min="8" max="9" width="9.140625" style="51" customWidth="1"/>
    <col min="10" max="10" width="15.28125" style="51" customWidth="1"/>
    <col min="11" max="11" width="12.8515625" style="51" customWidth="1"/>
    <col min="12" max="12" width="12.140625" style="51" customWidth="1"/>
    <col min="13" max="16384" width="9.140625" style="51" customWidth="1"/>
  </cols>
  <sheetData>
    <row r="1" spans="1:5" ht="23.25">
      <c r="A1" s="206" t="s">
        <v>0</v>
      </c>
      <c r="B1" s="206"/>
      <c r="C1" s="206"/>
      <c r="D1" s="206"/>
      <c r="E1" s="206"/>
    </row>
    <row r="2" spans="1:5" ht="23.25">
      <c r="A2" s="206" t="s">
        <v>286</v>
      </c>
      <c r="B2" s="206"/>
      <c r="C2" s="206"/>
      <c r="D2" s="206"/>
      <c r="E2" s="206"/>
    </row>
    <row r="3" spans="1:5" ht="23.25">
      <c r="A3" s="206" t="s">
        <v>287</v>
      </c>
      <c r="B3" s="206"/>
      <c r="C3" s="206"/>
      <c r="D3" s="206"/>
      <c r="E3" s="206"/>
    </row>
    <row r="5" spans="1:5" ht="21.75">
      <c r="A5" s="74"/>
      <c r="B5" s="220" t="s">
        <v>16</v>
      </c>
      <c r="C5" s="220" t="s">
        <v>17</v>
      </c>
      <c r="D5" s="75" t="s">
        <v>18</v>
      </c>
      <c r="E5" s="119" t="s">
        <v>19</v>
      </c>
    </row>
    <row r="6" spans="1:5" ht="21.75">
      <c r="A6" s="76"/>
      <c r="B6" s="221"/>
      <c r="C6" s="221"/>
      <c r="D6" s="77" t="s">
        <v>20</v>
      </c>
      <c r="E6" s="120" t="s">
        <v>21</v>
      </c>
    </row>
    <row r="7" spans="1:5" ht="21.75">
      <c r="A7" s="78" t="s">
        <v>22</v>
      </c>
      <c r="B7" s="58"/>
      <c r="C7" s="82"/>
      <c r="D7" s="56"/>
      <c r="E7" s="121"/>
    </row>
    <row r="8" spans="1:5" ht="21.75">
      <c r="A8" s="78" t="s">
        <v>23</v>
      </c>
      <c r="B8" s="58"/>
      <c r="C8" s="82"/>
      <c r="D8" s="80"/>
      <c r="E8" s="121"/>
    </row>
    <row r="9" spans="1:6" ht="21.75">
      <c r="A9" s="81" t="s">
        <v>24</v>
      </c>
      <c r="B9" s="58">
        <f>300000+250000+15000</f>
        <v>565000</v>
      </c>
      <c r="C9" s="82">
        <v>518801.9</v>
      </c>
      <c r="D9" s="80" t="s">
        <v>20</v>
      </c>
      <c r="E9" s="83">
        <f>B9-C9</f>
        <v>46198.09999999998</v>
      </c>
      <c r="F9" s="63"/>
    </row>
    <row r="10" spans="1:7" ht="21.75">
      <c r="A10" s="81" t="s">
        <v>25</v>
      </c>
      <c r="B10" s="58">
        <v>173000</v>
      </c>
      <c r="C10" s="82">
        <v>522736.43</v>
      </c>
      <c r="D10" s="80" t="s">
        <v>18</v>
      </c>
      <c r="E10" s="83">
        <f>C10-B10</f>
        <v>349736.43</v>
      </c>
      <c r="G10" s="63"/>
    </row>
    <row r="11" spans="1:5" ht="21.75">
      <c r="A11" s="81" t="s">
        <v>26</v>
      </c>
      <c r="B11" s="58">
        <v>200000</v>
      </c>
      <c r="C11" s="82">
        <v>105961.33</v>
      </c>
      <c r="D11" s="80" t="s">
        <v>20</v>
      </c>
      <c r="E11" s="83">
        <f>B11-C11</f>
        <v>94038.67</v>
      </c>
    </row>
    <row r="12" spans="1:5" ht="21.75">
      <c r="A12" s="81" t="s">
        <v>27</v>
      </c>
      <c r="B12" s="83"/>
      <c r="C12" s="84">
        <v>0</v>
      </c>
      <c r="D12" s="80"/>
      <c r="E12" s="83">
        <v>0</v>
      </c>
    </row>
    <row r="13" spans="1:7" ht="21.75">
      <c r="A13" s="81" t="s">
        <v>28</v>
      </c>
      <c r="B13" s="58">
        <v>200000</v>
      </c>
      <c r="C13" s="82">
        <v>3000</v>
      </c>
      <c r="D13" s="80" t="s">
        <v>20</v>
      </c>
      <c r="E13" s="83">
        <f>B13-C13</f>
        <v>197000</v>
      </c>
      <c r="G13" s="63"/>
    </row>
    <row r="14" spans="1:5" ht="21.75">
      <c r="A14" s="81" t="s">
        <v>29</v>
      </c>
      <c r="B14" s="83"/>
      <c r="C14" s="84">
        <v>0</v>
      </c>
      <c r="D14" s="80"/>
      <c r="E14" s="83">
        <v>0</v>
      </c>
    </row>
    <row r="15" spans="1:7" ht="21.75">
      <c r="A15" s="81" t="s">
        <v>30</v>
      </c>
      <c r="B15" s="58">
        <f>12927000-B9</f>
        <v>12362000</v>
      </c>
      <c r="C15" s="82">
        <v>12500684.6</v>
      </c>
      <c r="D15" s="80" t="s">
        <v>18</v>
      </c>
      <c r="E15" s="83">
        <f>C15-B15</f>
        <v>138684.59999999963</v>
      </c>
      <c r="G15" s="63"/>
    </row>
    <row r="16" spans="1:5" ht="21.75">
      <c r="A16" s="81" t="s">
        <v>31</v>
      </c>
      <c r="B16" s="58">
        <v>9000000</v>
      </c>
      <c r="C16" s="82">
        <v>9920186.78</v>
      </c>
      <c r="D16" s="80" t="s">
        <v>18</v>
      </c>
      <c r="E16" s="83">
        <f>C16-B16</f>
        <v>920186.7799999993</v>
      </c>
    </row>
    <row r="17" spans="1:6" ht="21.75">
      <c r="A17" s="85" t="s">
        <v>32</v>
      </c>
      <c r="B17" s="86">
        <f>SUM(B9:B16)</f>
        <v>22500000</v>
      </c>
      <c r="C17" s="87">
        <f>SUM(C9:C16)</f>
        <v>23571371.04</v>
      </c>
      <c r="D17" s="88" t="s">
        <v>18</v>
      </c>
      <c r="E17" s="115">
        <f>C17-B17</f>
        <v>1071371.039999999</v>
      </c>
      <c r="F17" s="63"/>
    </row>
    <row r="18" spans="1:3" ht="21.75">
      <c r="A18" s="51" t="s">
        <v>33</v>
      </c>
      <c r="C18" s="89">
        <v>110000</v>
      </c>
    </row>
    <row r="19" spans="1:3" ht="21.75">
      <c r="A19" s="51" t="s">
        <v>246</v>
      </c>
      <c r="C19" s="89">
        <v>0</v>
      </c>
    </row>
    <row r="20" spans="1:3" ht="21.75">
      <c r="A20" s="90" t="s">
        <v>34</v>
      </c>
      <c r="C20" s="91">
        <f>C18+C19</f>
        <v>110000</v>
      </c>
    </row>
    <row r="21" spans="1:3" ht="21.75">
      <c r="A21" s="90" t="s">
        <v>35</v>
      </c>
      <c r="C21" s="116">
        <f>SUM(C17+C20)</f>
        <v>23681371.04</v>
      </c>
    </row>
    <row r="22" spans="1:3" ht="21.75">
      <c r="A22" s="90"/>
      <c r="C22" s="82"/>
    </row>
    <row r="23" spans="1:3" ht="21.75">
      <c r="A23" s="90"/>
      <c r="C23" s="82"/>
    </row>
    <row r="24" spans="1:3" ht="21.75">
      <c r="A24" s="90"/>
      <c r="C24" s="82"/>
    </row>
    <row r="25" spans="1:3" ht="21.75">
      <c r="A25" s="90"/>
      <c r="C25" s="82"/>
    </row>
    <row r="26" spans="1:3" ht="21.75">
      <c r="A26" s="90"/>
      <c r="C26" s="82"/>
    </row>
    <row r="27" spans="1:3" ht="21.75">
      <c r="A27" s="90"/>
      <c r="C27" s="82"/>
    </row>
    <row r="28" spans="1:7" ht="21.75">
      <c r="A28" s="90"/>
      <c r="C28" s="82"/>
      <c r="G28" s="63"/>
    </row>
    <row r="29" spans="1:3" ht="21.75">
      <c r="A29" s="90"/>
      <c r="C29" s="82"/>
    </row>
    <row r="30" spans="1:3" ht="21.75">
      <c r="A30" s="90"/>
      <c r="C30" s="82"/>
    </row>
    <row r="31" spans="1:3" ht="21.75">
      <c r="A31" s="90"/>
      <c r="C31" s="82"/>
    </row>
    <row r="32" spans="1:3" ht="21.75">
      <c r="A32" s="90"/>
      <c r="C32" s="82"/>
    </row>
    <row r="33" spans="1:3" ht="21.75">
      <c r="A33" s="90"/>
      <c r="C33" s="82"/>
    </row>
    <row r="34" spans="1:3" ht="21.75">
      <c r="A34" s="90"/>
      <c r="C34" s="82"/>
    </row>
    <row r="35" spans="1:3" ht="21.75">
      <c r="A35" s="90"/>
      <c r="C35" s="82"/>
    </row>
    <row r="37" spans="1:5" ht="21.75">
      <c r="A37" s="207" t="s">
        <v>224</v>
      </c>
      <c r="B37" s="207"/>
      <c r="C37" s="207"/>
      <c r="D37" s="207"/>
      <c r="E37" s="207"/>
    </row>
    <row r="39" spans="1:5" ht="21.75">
      <c r="A39" s="74"/>
      <c r="B39" s="220" t="s">
        <v>16</v>
      </c>
      <c r="C39" s="220" t="s">
        <v>36</v>
      </c>
      <c r="D39" s="75" t="s">
        <v>18</v>
      </c>
      <c r="E39" s="119" t="s">
        <v>19</v>
      </c>
    </row>
    <row r="40" spans="1:5" ht="21.75">
      <c r="A40" s="76"/>
      <c r="B40" s="221"/>
      <c r="C40" s="221"/>
      <c r="D40" s="77" t="s">
        <v>20</v>
      </c>
      <c r="E40" s="120" t="s">
        <v>21</v>
      </c>
    </row>
    <row r="41" spans="1:5" ht="21.75">
      <c r="A41" s="78" t="s">
        <v>37</v>
      </c>
      <c r="B41" s="58"/>
      <c r="C41" s="82"/>
      <c r="D41" s="56"/>
      <c r="E41" s="121"/>
    </row>
    <row r="42" spans="1:7" ht="21.75">
      <c r="A42" s="81" t="s">
        <v>38</v>
      </c>
      <c r="B42" s="58">
        <v>1060354</v>
      </c>
      <c r="C42" s="82">
        <v>1058095</v>
      </c>
      <c r="D42" s="80" t="str">
        <f aca="true" t="shared" si="0" ref="D42:D48">IF(C42&gt;B42,"+","-")</f>
        <v>-</v>
      </c>
      <c r="E42" s="58">
        <f>B42-C42</f>
        <v>2259</v>
      </c>
      <c r="G42" s="63"/>
    </row>
    <row r="43" spans="1:5" ht="21.75">
      <c r="A43" s="81" t="s">
        <v>39</v>
      </c>
      <c r="B43" s="58">
        <v>2743182</v>
      </c>
      <c r="C43" s="82">
        <v>2724113.22</v>
      </c>
      <c r="D43" s="80" t="str">
        <f t="shared" si="0"/>
        <v>-</v>
      </c>
      <c r="E43" s="58">
        <f aca="true" t="shared" si="1" ref="E43:E48">B43-C43</f>
        <v>19068.779999999795</v>
      </c>
    </row>
    <row r="44" spans="1:5" ht="21.75">
      <c r="A44" s="81" t="s">
        <v>40</v>
      </c>
      <c r="B44" s="58">
        <v>1463712</v>
      </c>
      <c r="C44" s="82">
        <v>1326161.94</v>
      </c>
      <c r="D44" s="80" t="str">
        <f t="shared" si="0"/>
        <v>-</v>
      </c>
      <c r="E44" s="58">
        <f t="shared" si="1"/>
        <v>137550.06000000006</v>
      </c>
    </row>
    <row r="45" spans="1:5" ht="21.75">
      <c r="A45" s="81" t="s">
        <v>41</v>
      </c>
      <c r="B45" s="58">
        <f>1795864+5563639+2802204</f>
        <v>10161707</v>
      </c>
      <c r="C45" s="82">
        <f>1778737.9+5521050.55+2768410.42</f>
        <v>10068198.87</v>
      </c>
      <c r="D45" s="80" t="str">
        <f t="shared" si="0"/>
        <v>-</v>
      </c>
      <c r="E45" s="58">
        <f t="shared" si="1"/>
        <v>93508.13000000082</v>
      </c>
    </row>
    <row r="46" spans="1:5" ht="21.75">
      <c r="A46" s="81" t="s">
        <v>42</v>
      </c>
      <c r="B46" s="58">
        <v>150545</v>
      </c>
      <c r="C46" s="82">
        <v>149449.44</v>
      </c>
      <c r="D46" s="80" t="str">
        <f t="shared" si="0"/>
        <v>-</v>
      </c>
      <c r="E46" s="58">
        <f t="shared" si="1"/>
        <v>1095.5599999999977</v>
      </c>
    </row>
    <row r="47" spans="1:5" ht="21.75">
      <c r="A47" s="81" t="s">
        <v>43</v>
      </c>
      <c r="B47" s="58">
        <v>909500</v>
      </c>
      <c r="C47" s="82">
        <v>902800</v>
      </c>
      <c r="D47" s="80" t="str">
        <f t="shared" si="0"/>
        <v>-</v>
      </c>
      <c r="E47" s="58">
        <f t="shared" si="1"/>
        <v>6700</v>
      </c>
    </row>
    <row r="48" spans="1:6" ht="21.75">
      <c r="A48" s="81" t="s">
        <v>44</v>
      </c>
      <c r="B48" s="58">
        <v>6011000</v>
      </c>
      <c r="C48" s="82">
        <v>6000000</v>
      </c>
      <c r="D48" s="80" t="str">
        <f t="shared" si="0"/>
        <v>-</v>
      </c>
      <c r="E48" s="58">
        <f t="shared" si="1"/>
        <v>11000</v>
      </c>
      <c r="F48" s="63"/>
    </row>
    <row r="49" spans="1:5" ht="21.75">
      <c r="A49" s="76" t="s">
        <v>45</v>
      </c>
      <c r="B49" s="115"/>
      <c r="C49" s="117">
        <v>0</v>
      </c>
      <c r="D49" s="92"/>
      <c r="E49" s="122"/>
    </row>
    <row r="50" spans="1:3" ht="21.75">
      <c r="A50" s="90" t="s">
        <v>46</v>
      </c>
      <c r="C50" s="118">
        <f>SUM(C42:C49)</f>
        <v>22228818.47</v>
      </c>
    </row>
    <row r="51" spans="1:3" ht="21.75">
      <c r="A51" s="51" t="s">
        <v>253</v>
      </c>
      <c r="C51" s="89">
        <v>110000</v>
      </c>
    </row>
    <row r="52" spans="1:3" ht="21.75">
      <c r="A52" s="51" t="s">
        <v>246</v>
      </c>
      <c r="C52" s="89">
        <v>0</v>
      </c>
    </row>
    <row r="53" spans="1:3" ht="21.75">
      <c r="A53" s="93" t="s">
        <v>47</v>
      </c>
      <c r="C53" s="91">
        <f>SUM(C50:C52)</f>
        <v>22338818.47</v>
      </c>
    </row>
    <row r="54" spans="1:3" ht="21.75">
      <c r="A54" s="94" t="s">
        <v>48</v>
      </c>
      <c r="C54" s="58">
        <f>C21-C53</f>
        <v>1342552.5700000003</v>
      </c>
    </row>
    <row r="55" spans="1:3" ht="21.75">
      <c r="A55" s="51" t="s">
        <v>49</v>
      </c>
      <c r="B55" s="59" t="s">
        <v>50</v>
      </c>
      <c r="C55" s="58"/>
    </row>
    <row r="56" spans="1:3" ht="21.75">
      <c r="A56" s="94" t="s">
        <v>51</v>
      </c>
      <c r="C56" s="86"/>
    </row>
    <row r="60" spans="1:5" ht="21.75">
      <c r="A60" s="222" t="s">
        <v>264</v>
      </c>
      <c r="B60" s="222"/>
      <c r="C60" s="222"/>
      <c r="D60" s="222"/>
      <c r="E60" s="222"/>
    </row>
    <row r="61" spans="1:5" ht="21.75">
      <c r="A61" s="222" t="s">
        <v>289</v>
      </c>
      <c r="B61" s="222"/>
      <c r="C61" s="222"/>
      <c r="D61" s="222"/>
      <c r="E61" s="222"/>
    </row>
    <row r="62" spans="1:5" ht="21.75">
      <c r="A62" s="222" t="s">
        <v>291</v>
      </c>
      <c r="B62" s="222"/>
      <c r="C62" s="222"/>
      <c r="D62" s="222"/>
      <c r="E62" s="222"/>
    </row>
    <row r="63" ht="21.75">
      <c r="C63" s="59" t="s">
        <v>290</v>
      </c>
    </row>
  </sheetData>
  <mergeCells count="11">
    <mergeCell ref="A37:E37"/>
    <mergeCell ref="A60:E60"/>
    <mergeCell ref="A62:E62"/>
    <mergeCell ref="A61:E61"/>
    <mergeCell ref="B39:B40"/>
    <mergeCell ref="C39:C40"/>
    <mergeCell ref="A1:E1"/>
    <mergeCell ref="A2:E2"/>
    <mergeCell ref="A3:E3"/>
    <mergeCell ref="B5:B6"/>
    <mergeCell ref="C5:C6"/>
  </mergeCells>
  <printOptions/>
  <pageMargins left="0.78" right="0.35433070866141736" top="0.85" bottom="0.8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6">
      <selection activeCell="C9" sqref="C9"/>
    </sheetView>
  </sheetViews>
  <sheetFormatPr defaultColWidth="9.140625" defaultRowHeight="21.75"/>
  <cols>
    <col min="1" max="1" width="9.140625" style="5" customWidth="1"/>
    <col min="2" max="2" width="5.140625" style="6" customWidth="1"/>
    <col min="3" max="3" width="59.8515625" style="5" customWidth="1"/>
    <col min="4" max="4" width="17.28125" style="7" customWidth="1"/>
    <col min="5" max="5" width="7.140625" style="1" customWidth="1"/>
    <col min="6" max="6" width="15.7109375" style="5" bestFit="1" customWidth="1"/>
    <col min="7" max="16384" width="9.140625" style="5" customWidth="1"/>
  </cols>
  <sheetData>
    <row r="1" spans="1:4" ht="26.25">
      <c r="A1" s="223" t="s">
        <v>103</v>
      </c>
      <c r="B1" s="223"/>
      <c r="C1" s="223"/>
      <c r="D1" s="223"/>
    </row>
    <row r="2" spans="1:4" ht="26.25">
      <c r="A2" s="223" t="s">
        <v>271</v>
      </c>
      <c r="B2" s="223"/>
      <c r="C2" s="223"/>
      <c r="D2" s="223"/>
    </row>
    <row r="3" spans="1:4" ht="26.25">
      <c r="A3" s="223" t="s">
        <v>104</v>
      </c>
      <c r="B3" s="223"/>
      <c r="C3" s="223"/>
      <c r="D3" s="223"/>
    </row>
    <row r="4" ht="24">
      <c r="A4" s="8" t="s">
        <v>105</v>
      </c>
    </row>
    <row r="5" spans="2:6" ht="24">
      <c r="B5" s="6">
        <v>1.1</v>
      </c>
      <c r="C5" s="5" t="s">
        <v>106</v>
      </c>
      <c r="D5" s="7">
        <v>13651184.26</v>
      </c>
      <c r="E5" s="1" t="s">
        <v>122</v>
      </c>
      <c r="F5" s="123"/>
    </row>
    <row r="6" spans="2:6" ht="24">
      <c r="B6" s="6">
        <v>1.2</v>
      </c>
      <c r="C6" s="5" t="s">
        <v>107</v>
      </c>
      <c r="D6" s="7">
        <v>9920186.78</v>
      </c>
      <c r="E6" s="1" t="s">
        <v>122</v>
      </c>
      <c r="F6" s="123"/>
    </row>
    <row r="7" spans="2:5" ht="24">
      <c r="B7" s="6">
        <v>1.3</v>
      </c>
      <c r="C7" s="5" t="s">
        <v>108</v>
      </c>
      <c r="D7" s="7">
        <v>2264369.3</v>
      </c>
      <c r="E7" s="1" t="s">
        <v>122</v>
      </c>
    </row>
    <row r="8" spans="2:6" ht="24">
      <c r="B8" s="6">
        <v>1.4</v>
      </c>
      <c r="C8" s="5" t="s">
        <v>109</v>
      </c>
      <c r="D8" s="7">
        <v>110000</v>
      </c>
      <c r="E8" s="1" t="s">
        <v>122</v>
      </c>
      <c r="F8" s="123"/>
    </row>
    <row r="9" spans="2:5" ht="24">
      <c r="B9" s="6">
        <v>1.5</v>
      </c>
      <c r="C9" s="5" t="s">
        <v>254</v>
      </c>
      <c r="D9" s="7">
        <v>0</v>
      </c>
      <c r="E9" s="1" t="s">
        <v>122</v>
      </c>
    </row>
    <row r="10" spans="3:6" ht="24">
      <c r="C10" s="8" t="s">
        <v>110</v>
      </c>
      <c r="D10" s="9">
        <f>SUM(D5:D9)</f>
        <v>25945740.34</v>
      </c>
      <c r="E10" s="1" t="s">
        <v>122</v>
      </c>
      <c r="F10" s="123"/>
    </row>
    <row r="11" ht="11.25" customHeight="1"/>
    <row r="12" ht="24">
      <c r="A12" s="8" t="s">
        <v>111</v>
      </c>
    </row>
    <row r="13" spans="2:6" ht="24">
      <c r="B13" s="6">
        <v>2.1</v>
      </c>
      <c r="C13" s="5" t="s">
        <v>112</v>
      </c>
      <c r="D13" s="7">
        <v>16032011.97</v>
      </c>
      <c r="E13" s="1" t="s">
        <v>122</v>
      </c>
      <c r="F13" s="123"/>
    </row>
    <row r="14" spans="2:6" ht="24">
      <c r="B14" s="6">
        <v>2.2</v>
      </c>
      <c r="C14" s="51" t="s">
        <v>225</v>
      </c>
      <c r="D14" s="7">
        <v>6196806.5</v>
      </c>
      <c r="E14" s="1" t="s">
        <v>122</v>
      </c>
      <c r="F14" s="123"/>
    </row>
    <row r="15" spans="2:6" ht="24">
      <c r="B15" s="6">
        <v>2.3</v>
      </c>
      <c r="C15" s="5" t="s">
        <v>113</v>
      </c>
      <c r="D15" s="7">
        <v>2264369.3</v>
      </c>
      <c r="E15" s="1" t="s">
        <v>122</v>
      </c>
      <c r="F15" s="123"/>
    </row>
    <row r="16" spans="2:5" ht="24">
      <c r="B16" s="6">
        <v>2.4</v>
      </c>
      <c r="C16" s="5" t="s">
        <v>117</v>
      </c>
      <c r="D16" s="7">
        <v>1342552.57</v>
      </c>
      <c r="E16" s="1" t="s">
        <v>122</v>
      </c>
    </row>
    <row r="17" spans="2:5" ht="24">
      <c r="B17" s="6">
        <v>2.5</v>
      </c>
      <c r="C17" s="5" t="s">
        <v>114</v>
      </c>
      <c r="D17" s="7">
        <v>110000</v>
      </c>
      <c r="E17" s="1" t="s">
        <v>122</v>
      </c>
    </row>
    <row r="18" spans="2:5" ht="24">
      <c r="B18" s="6">
        <v>2.6</v>
      </c>
      <c r="C18" s="5" t="s">
        <v>115</v>
      </c>
      <c r="D18" s="7">
        <v>0</v>
      </c>
      <c r="E18" s="1" t="s">
        <v>122</v>
      </c>
    </row>
    <row r="19" spans="2:5" ht="24">
      <c r="B19" s="6">
        <v>2.7</v>
      </c>
      <c r="C19" s="5" t="s">
        <v>255</v>
      </c>
      <c r="D19" s="7">
        <v>0</v>
      </c>
      <c r="E19" s="1" t="s">
        <v>122</v>
      </c>
    </row>
    <row r="20" spans="3:6" ht="24">
      <c r="C20" s="8" t="s">
        <v>116</v>
      </c>
      <c r="D20" s="9">
        <f>SUM(D13:D19)</f>
        <v>25945740.34</v>
      </c>
      <c r="E20" s="1" t="s">
        <v>122</v>
      </c>
      <c r="F20" s="123">
        <f>D20-D10</f>
        <v>0</v>
      </c>
    </row>
    <row r="24" ht="24">
      <c r="A24" s="5" t="s">
        <v>118</v>
      </c>
    </row>
    <row r="29" ht="23.25" customHeight="1">
      <c r="C29" s="5" t="s">
        <v>119</v>
      </c>
    </row>
    <row r="30" ht="37.5" customHeight="1">
      <c r="C30" s="5" t="s">
        <v>120</v>
      </c>
    </row>
    <row r="31" ht="39" customHeight="1">
      <c r="C31" s="5" t="s">
        <v>121</v>
      </c>
    </row>
  </sheetData>
  <mergeCells count="3">
    <mergeCell ref="A1:D1"/>
    <mergeCell ref="A2:D2"/>
    <mergeCell ref="A3:D3"/>
  </mergeCells>
  <printOptions/>
  <pageMargins left="0.54" right="0.4" top="1" bottom="0.52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8" sqref="B8"/>
    </sheetView>
  </sheetViews>
  <sheetFormatPr defaultColWidth="9.140625" defaultRowHeight="21.75"/>
  <cols>
    <col min="1" max="1" width="9.140625" style="5" customWidth="1"/>
    <col min="2" max="2" width="57.421875" style="5" customWidth="1"/>
    <col min="3" max="3" width="14.7109375" style="7" customWidth="1"/>
    <col min="4" max="4" width="6.140625" style="1" customWidth="1"/>
    <col min="5" max="5" width="9.140625" style="5" customWidth="1"/>
    <col min="6" max="6" width="14.57421875" style="5" bestFit="1" customWidth="1"/>
    <col min="7" max="16384" width="9.140625" style="5" customWidth="1"/>
  </cols>
  <sheetData>
    <row r="1" spans="1:3" ht="26.25">
      <c r="A1" s="223" t="s">
        <v>104</v>
      </c>
      <c r="B1" s="223"/>
      <c r="C1" s="223"/>
    </row>
    <row r="2" spans="1:3" ht="26.25">
      <c r="A2" s="223" t="s">
        <v>123</v>
      </c>
      <c r="B2" s="223"/>
      <c r="C2" s="223"/>
    </row>
    <row r="3" spans="1:3" ht="26.25">
      <c r="A3" s="223" t="s">
        <v>207</v>
      </c>
      <c r="B3" s="223"/>
      <c r="C3" s="223"/>
    </row>
    <row r="4" spans="1:4" ht="24">
      <c r="A4" s="5" t="s">
        <v>124</v>
      </c>
      <c r="C4" s="7">
        <v>13920.91</v>
      </c>
      <c r="D4" s="1" t="s">
        <v>122</v>
      </c>
    </row>
    <row r="5" spans="1:4" ht="24">
      <c r="A5" s="5" t="s">
        <v>125</v>
      </c>
      <c r="C5" s="7">
        <v>321270</v>
      </c>
      <c r="D5" s="1" t="s">
        <v>122</v>
      </c>
    </row>
    <row r="6" spans="1:4" ht="24">
      <c r="A6" s="5" t="s">
        <v>126</v>
      </c>
      <c r="C6" s="7">
        <v>338.29</v>
      </c>
      <c r="D6" s="1" t="s">
        <v>122</v>
      </c>
    </row>
    <row r="7" spans="1:4" ht="24">
      <c r="A7" s="5" t="s">
        <v>127</v>
      </c>
      <c r="C7" s="7">
        <v>17231.24</v>
      </c>
      <c r="D7" s="1" t="s">
        <v>122</v>
      </c>
    </row>
    <row r="8" spans="1:4" ht="24">
      <c r="A8" s="5" t="s">
        <v>128</v>
      </c>
      <c r="C8" s="7">
        <v>385120.7</v>
      </c>
      <c r="D8" s="1" t="s">
        <v>122</v>
      </c>
    </row>
    <row r="10" ht="24">
      <c r="F10" s="123">
        <f>SUM(C9:C10)</f>
        <v>0</v>
      </c>
    </row>
    <row r="11" spans="2:4" ht="24">
      <c r="B11" s="8" t="s">
        <v>129</v>
      </c>
      <c r="C11" s="9">
        <f>SUM(C4:C10)</f>
        <v>737881.1399999999</v>
      </c>
      <c r="D11" s="1" t="s">
        <v>122</v>
      </c>
    </row>
  </sheetData>
  <mergeCells count="3">
    <mergeCell ref="A1:C1"/>
    <mergeCell ref="A2:C2"/>
    <mergeCell ref="A3:C3"/>
  </mergeCells>
  <printOptions/>
  <pageMargins left="1.2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25" sqref="A25"/>
    </sheetView>
  </sheetViews>
  <sheetFormatPr defaultColWidth="9.140625" defaultRowHeight="21.75"/>
  <cols>
    <col min="1" max="1" width="44.140625" style="5" customWidth="1"/>
    <col min="2" max="3" width="15.28125" style="7" customWidth="1"/>
    <col min="4" max="4" width="4.00390625" style="1" customWidth="1"/>
    <col min="5" max="5" width="15.57421875" style="7" bestFit="1" customWidth="1"/>
    <col min="6" max="6" width="15.7109375" style="5" bestFit="1" customWidth="1"/>
    <col min="7" max="16384" width="9.140625" style="5" customWidth="1"/>
  </cols>
  <sheetData>
    <row r="1" spans="1:5" ht="24">
      <c r="A1" s="206" t="s">
        <v>104</v>
      </c>
      <c r="B1" s="206"/>
      <c r="C1" s="206"/>
      <c r="D1" s="206"/>
      <c r="E1" s="206"/>
    </row>
    <row r="2" spans="1:5" ht="24">
      <c r="A2" s="206" t="s">
        <v>270</v>
      </c>
      <c r="B2" s="206"/>
      <c r="C2" s="206"/>
      <c r="D2" s="206"/>
      <c r="E2" s="206"/>
    </row>
    <row r="3" spans="1:5" s="10" customFormat="1" ht="36.75" customHeight="1">
      <c r="A3" s="224" t="s">
        <v>269</v>
      </c>
      <c r="B3" s="224"/>
      <c r="C3" s="224"/>
      <c r="D3" s="224"/>
      <c r="E3" s="224"/>
    </row>
    <row r="4" spans="1:5" ht="22.5" customHeight="1">
      <c r="A4" s="18" t="s">
        <v>130</v>
      </c>
      <c r="B4" s="19" t="s">
        <v>16</v>
      </c>
      <c r="C4" s="20" t="s">
        <v>17</v>
      </c>
      <c r="D4" s="18" t="s">
        <v>131</v>
      </c>
      <c r="E4" s="33" t="s">
        <v>19</v>
      </c>
    </row>
    <row r="5" spans="1:5" ht="24">
      <c r="A5" s="21"/>
      <c r="B5" s="22" t="s">
        <v>23</v>
      </c>
      <c r="C5" s="23"/>
      <c r="D5" s="24" t="s">
        <v>20</v>
      </c>
      <c r="E5" s="25" t="s">
        <v>21</v>
      </c>
    </row>
    <row r="6" spans="1:5" ht="24">
      <c r="A6" s="30" t="s">
        <v>22</v>
      </c>
      <c r="B6" s="13"/>
      <c r="D6" s="16"/>
      <c r="E6" s="15"/>
    </row>
    <row r="7" spans="1:5" s="8" customFormat="1" ht="23.25">
      <c r="A7" s="30" t="s">
        <v>132</v>
      </c>
      <c r="B7" s="25">
        <f>B8</f>
        <v>12927000</v>
      </c>
      <c r="C7" s="26">
        <f>C8</f>
        <v>13019486.5</v>
      </c>
      <c r="D7" s="24" t="s">
        <v>18</v>
      </c>
      <c r="E7" s="25">
        <f>C7-B7</f>
        <v>92486.5</v>
      </c>
    </row>
    <row r="8" spans="1:5" ht="24">
      <c r="A8" s="17" t="s">
        <v>133</v>
      </c>
      <c r="B8" s="15">
        <f>565000+12362000</f>
        <v>12927000</v>
      </c>
      <c r="C8" s="7">
        <f>518801.9+12500684.6</f>
        <v>13019486.5</v>
      </c>
      <c r="D8" s="16" t="s">
        <v>18</v>
      </c>
      <c r="E8" s="15">
        <f>C8-B8</f>
        <v>92486.5</v>
      </c>
    </row>
    <row r="9" spans="1:5" s="8" customFormat="1" ht="23.25">
      <c r="A9" s="30" t="s">
        <v>134</v>
      </c>
      <c r="B9" s="25">
        <f>SUM(B10:B12)</f>
        <v>573000</v>
      </c>
      <c r="C9" s="26">
        <f>SUM(C10:C12)</f>
        <v>631697.76</v>
      </c>
      <c r="D9" s="24" t="s">
        <v>18</v>
      </c>
      <c r="E9" s="25">
        <f>C9-B9</f>
        <v>58697.76000000001</v>
      </c>
    </row>
    <row r="10" spans="1:5" ht="24">
      <c r="A10" s="17" t="s">
        <v>135</v>
      </c>
      <c r="B10" s="15">
        <v>173000</v>
      </c>
      <c r="C10" s="7">
        <v>522736.43</v>
      </c>
      <c r="D10" s="16" t="s">
        <v>18</v>
      </c>
      <c r="E10" s="15">
        <f>C10-B10</f>
        <v>349736.43</v>
      </c>
    </row>
    <row r="11" spans="1:5" ht="24">
      <c r="A11" s="17" t="s">
        <v>136</v>
      </c>
      <c r="B11" s="15">
        <v>200000</v>
      </c>
      <c r="C11" s="7">
        <v>105961.33</v>
      </c>
      <c r="D11" s="16" t="s">
        <v>20</v>
      </c>
      <c r="E11" s="15">
        <f>B11-C11</f>
        <v>94038.67</v>
      </c>
    </row>
    <row r="12" spans="1:5" ht="24">
      <c r="A12" s="17" t="s">
        <v>137</v>
      </c>
      <c r="B12" s="15">
        <v>200000</v>
      </c>
      <c r="C12" s="7">
        <v>3000</v>
      </c>
      <c r="D12" s="16" t="s">
        <v>20</v>
      </c>
      <c r="E12" s="15">
        <f>B12-C12</f>
        <v>197000</v>
      </c>
    </row>
    <row r="13" spans="1:5" s="8" customFormat="1" ht="23.25">
      <c r="A13" s="30" t="s">
        <v>138</v>
      </c>
      <c r="B13" s="25">
        <f>B14</f>
        <v>9000000</v>
      </c>
      <c r="C13" s="26">
        <f>C14</f>
        <v>9920186.78</v>
      </c>
      <c r="D13" s="24" t="s">
        <v>18</v>
      </c>
      <c r="E13" s="25">
        <f>C13-B13</f>
        <v>920186.7799999993</v>
      </c>
    </row>
    <row r="14" spans="1:5" ht="24">
      <c r="A14" s="17" t="s">
        <v>139</v>
      </c>
      <c r="B14" s="15">
        <v>9000000</v>
      </c>
      <c r="C14" s="7">
        <v>9920186.78</v>
      </c>
      <c r="D14" s="16" t="s">
        <v>18</v>
      </c>
      <c r="E14" s="15">
        <f>C14-B14</f>
        <v>920186.7799999993</v>
      </c>
    </row>
    <row r="15" spans="1:5" s="8" customFormat="1" ht="23.25">
      <c r="A15" s="30" t="s">
        <v>140</v>
      </c>
      <c r="B15" s="25"/>
      <c r="C15" s="26">
        <f>SUM(C16:C19)</f>
        <v>2374369.3</v>
      </c>
      <c r="D15" s="24" t="s">
        <v>18</v>
      </c>
      <c r="E15" s="25">
        <f>C15</f>
        <v>2374369.3</v>
      </c>
    </row>
    <row r="16" spans="1:6" ht="24">
      <c r="A16" s="17" t="s">
        <v>141</v>
      </c>
      <c r="B16" s="15"/>
      <c r="C16" s="7">
        <v>2264369.3</v>
      </c>
      <c r="D16" s="16" t="s">
        <v>18</v>
      </c>
      <c r="E16" s="15">
        <f>C16</f>
        <v>2264369.3</v>
      </c>
      <c r="F16" s="123"/>
    </row>
    <row r="17" spans="1:5" ht="24">
      <c r="A17" s="17" t="s">
        <v>142</v>
      </c>
      <c r="B17" s="15"/>
      <c r="D17" s="16"/>
      <c r="E17" s="15"/>
    </row>
    <row r="18" spans="1:5" ht="24">
      <c r="A18" s="17" t="s">
        <v>143</v>
      </c>
      <c r="B18" s="15"/>
      <c r="C18" s="7">
        <v>110000</v>
      </c>
      <c r="D18" s="16" t="s">
        <v>18</v>
      </c>
      <c r="E18" s="15">
        <f>C18</f>
        <v>110000</v>
      </c>
    </row>
    <row r="19" spans="1:5" ht="24">
      <c r="A19" s="17" t="s">
        <v>144</v>
      </c>
      <c r="B19" s="15"/>
      <c r="D19" s="16"/>
      <c r="E19" s="15"/>
    </row>
    <row r="20" spans="1:6" s="8" customFormat="1" ht="23.25">
      <c r="A20" s="24" t="s">
        <v>32</v>
      </c>
      <c r="B20" s="27">
        <f>B7+B9+B13</f>
        <v>22500000</v>
      </c>
      <c r="C20" s="27">
        <f>C7+C9+C13+C15</f>
        <v>25945740.34</v>
      </c>
      <c r="D20" s="28" t="s">
        <v>18</v>
      </c>
      <c r="E20" s="27">
        <f>C20-B20</f>
        <v>3445740.34</v>
      </c>
      <c r="F20" s="34"/>
    </row>
    <row r="21" spans="1:5" s="8" customFormat="1" ht="23.25">
      <c r="A21" s="31"/>
      <c r="B21" s="32"/>
      <c r="C21" s="32"/>
      <c r="D21" s="31"/>
      <c r="E21" s="32"/>
    </row>
    <row r="22" spans="1:5" s="8" customFormat="1" ht="23.25">
      <c r="A22" s="31"/>
      <c r="B22" s="32"/>
      <c r="C22" s="32"/>
      <c r="D22" s="31"/>
      <c r="E22" s="32"/>
    </row>
    <row r="25" ht="24">
      <c r="B25" s="7" t="s">
        <v>145</v>
      </c>
    </row>
    <row r="26" ht="38.25" customHeight="1">
      <c r="B26" s="7" t="s">
        <v>146</v>
      </c>
    </row>
    <row r="27" ht="39.75" customHeight="1">
      <c r="B27" s="7" t="s">
        <v>147</v>
      </c>
    </row>
    <row r="31" spans="1:5" ht="24">
      <c r="A31" s="225" t="s">
        <v>224</v>
      </c>
      <c r="B31" s="225"/>
      <c r="C31" s="225"/>
      <c r="D31" s="225"/>
      <c r="E31" s="225"/>
    </row>
    <row r="33" spans="1:5" ht="24">
      <c r="A33" s="18" t="s">
        <v>130</v>
      </c>
      <c r="B33" s="35" t="s">
        <v>16</v>
      </c>
      <c r="C33" s="19" t="s">
        <v>36</v>
      </c>
      <c r="D33" s="40" t="s">
        <v>131</v>
      </c>
      <c r="E33" s="33" t="s">
        <v>19</v>
      </c>
    </row>
    <row r="34" spans="1:5" ht="24">
      <c r="A34" s="21"/>
      <c r="B34" s="36" t="s">
        <v>164</v>
      </c>
      <c r="C34" s="22"/>
      <c r="D34" s="41" t="s">
        <v>20</v>
      </c>
      <c r="E34" s="25" t="s">
        <v>21</v>
      </c>
    </row>
    <row r="35" spans="1:5" ht="24">
      <c r="A35" s="30" t="s">
        <v>148</v>
      </c>
      <c r="C35" s="15"/>
      <c r="E35" s="15"/>
    </row>
    <row r="36" spans="1:5" ht="24">
      <c r="A36" s="30" t="s">
        <v>149</v>
      </c>
      <c r="C36" s="15"/>
      <c r="E36" s="15"/>
    </row>
    <row r="37" spans="1:5" ht="24">
      <c r="A37" s="17" t="s">
        <v>150</v>
      </c>
      <c r="B37" s="7">
        <v>1060354</v>
      </c>
      <c r="C37" s="15">
        <v>1058095</v>
      </c>
      <c r="D37" s="1" t="s">
        <v>20</v>
      </c>
      <c r="E37" s="15">
        <f aca="true" t="shared" si="0" ref="E37:E42">B37-C37</f>
        <v>2259</v>
      </c>
    </row>
    <row r="38" spans="1:5" ht="24">
      <c r="A38" s="17" t="s">
        <v>151</v>
      </c>
      <c r="B38" s="7">
        <v>2743182</v>
      </c>
      <c r="C38" s="15">
        <v>2724113.22</v>
      </c>
      <c r="D38" s="1" t="s">
        <v>20</v>
      </c>
      <c r="E38" s="15">
        <f t="shared" si="0"/>
        <v>19068.779999999795</v>
      </c>
    </row>
    <row r="39" spans="1:5" ht="24">
      <c r="A39" s="17" t="s">
        <v>152</v>
      </c>
      <c r="B39" s="7">
        <v>1463712</v>
      </c>
      <c r="C39" s="15">
        <v>1326161.94</v>
      </c>
      <c r="D39" s="1" t="s">
        <v>20</v>
      </c>
      <c r="E39" s="15">
        <f t="shared" si="0"/>
        <v>137550.06000000006</v>
      </c>
    </row>
    <row r="40" spans="1:5" ht="24">
      <c r="A40" s="17" t="s">
        <v>153</v>
      </c>
      <c r="B40" s="7">
        <f>1795864+5563639+2802204</f>
        <v>10161707</v>
      </c>
      <c r="C40" s="15">
        <f>1778737.9+5521050.55+2768410.42</f>
        <v>10068198.87</v>
      </c>
      <c r="D40" s="1" t="s">
        <v>20</v>
      </c>
      <c r="E40" s="15">
        <f t="shared" si="0"/>
        <v>93508.13000000082</v>
      </c>
    </row>
    <row r="41" spans="1:5" ht="24">
      <c r="A41" s="17" t="s">
        <v>154</v>
      </c>
      <c r="B41" s="7">
        <v>150545</v>
      </c>
      <c r="C41" s="15">
        <v>149449.44</v>
      </c>
      <c r="D41" s="1" t="s">
        <v>20</v>
      </c>
      <c r="E41" s="15">
        <f t="shared" si="0"/>
        <v>1095.5599999999977</v>
      </c>
    </row>
    <row r="42" spans="1:5" ht="24">
      <c r="A42" s="17" t="s">
        <v>155</v>
      </c>
      <c r="B42" s="7">
        <v>909500</v>
      </c>
      <c r="C42" s="15">
        <v>902800</v>
      </c>
      <c r="D42" s="1" t="s">
        <v>20</v>
      </c>
      <c r="E42" s="15">
        <f t="shared" si="0"/>
        <v>6700</v>
      </c>
    </row>
    <row r="43" spans="1:6" ht="24">
      <c r="A43" s="28" t="s">
        <v>156</v>
      </c>
      <c r="B43" s="37">
        <f>SUM(B37:B42)</f>
        <v>16489000</v>
      </c>
      <c r="C43" s="27">
        <f>SUM(C37:C42)</f>
        <v>16228818.469999999</v>
      </c>
      <c r="D43" s="42" t="s">
        <v>20</v>
      </c>
      <c r="E43" s="27">
        <f>SUM(E37:E42)</f>
        <v>260181.53000000067</v>
      </c>
      <c r="F43" s="123"/>
    </row>
    <row r="44" spans="1:5" ht="24">
      <c r="A44" s="30" t="s">
        <v>157</v>
      </c>
      <c r="C44" s="15"/>
      <c r="E44" s="15"/>
    </row>
    <row r="45" spans="1:5" ht="24">
      <c r="A45" s="17" t="s">
        <v>158</v>
      </c>
      <c r="B45" s="7">
        <v>6011000</v>
      </c>
      <c r="C45" s="15">
        <v>6000000</v>
      </c>
      <c r="D45" s="1" t="s">
        <v>20</v>
      </c>
      <c r="E45" s="15">
        <f>B45-C45</f>
        <v>11000</v>
      </c>
    </row>
    <row r="46" spans="1:5" ht="24">
      <c r="A46" s="28" t="s">
        <v>159</v>
      </c>
      <c r="B46" s="37">
        <f>B45</f>
        <v>6011000</v>
      </c>
      <c r="C46" s="27">
        <f>C45</f>
        <v>6000000</v>
      </c>
      <c r="D46" s="43" t="s">
        <v>20</v>
      </c>
      <c r="E46" s="27">
        <f>B46-C46</f>
        <v>11000</v>
      </c>
    </row>
    <row r="47" spans="1:5" ht="24">
      <c r="A47" s="30" t="s">
        <v>160</v>
      </c>
      <c r="C47" s="15"/>
      <c r="E47" s="15"/>
    </row>
    <row r="48" spans="1:5" ht="24">
      <c r="A48" s="17" t="s">
        <v>141</v>
      </c>
      <c r="C48" s="15">
        <v>2264369.3</v>
      </c>
      <c r="E48" s="15"/>
    </row>
    <row r="49" spans="1:5" ht="24">
      <c r="A49" s="17" t="s">
        <v>238</v>
      </c>
      <c r="C49" s="15"/>
      <c r="E49" s="15"/>
    </row>
    <row r="50" spans="1:5" ht="24">
      <c r="A50" s="17" t="s">
        <v>143</v>
      </c>
      <c r="C50" s="15">
        <v>110000</v>
      </c>
      <c r="E50" s="14"/>
    </row>
    <row r="51" spans="1:5" ht="24">
      <c r="A51" s="28" t="s">
        <v>161</v>
      </c>
      <c r="B51" s="11"/>
      <c r="C51" s="27">
        <f>SUM(C48:C50)</f>
        <v>2374369.3</v>
      </c>
      <c r="D51" s="39"/>
      <c r="E51" s="12"/>
    </row>
    <row r="52" spans="1:6" s="8" customFormat="1" ht="23.25">
      <c r="A52" s="29" t="s">
        <v>162</v>
      </c>
      <c r="B52" s="37">
        <f>B43+B46</f>
        <v>22500000</v>
      </c>
      <c r="C52" s="27">
        <f>C43+C46+C51</f>
        <v>24603187.77</v>
      </c>
      <c r="D52" s="38" t="s">
        <v>20</v>
      </c>
      <c r="E52" s="27">
        <f>E43+E46</f>
        <v>271181.53000000067</v>
      </c>
      <c r="F52" s="34"/>
    </row>
    <row r="53" spans="1:3" ht="24">
      <c r="A53" s="8" t="s">
        <v>163</v>
      </c>
      <c r="C53" s="27">
        <f>C20-C52</f>
        <v>1342552.5700000003</v>
      </c>
    </row>
    <row r="57" ht="24">
      <c r="B57" s="7" t="s">
        <v>145</v>
      </c>
    </row>
    <row r="58" ht="36.75" customHeight="1">
      <c r="B58" s="7" t="s">
        <v>146</v>
      </c>
    </row>
    <row r="59" ht="35.25" customHeight="1">
      <c r="B59" s="7" t="s">
        <v>147</v>
      </c>
    </row>
  </sheetData>
  <mergeCells count="4">
    <mergeCell ref="A1:E1"/>
    <mergeCell ref="A2:E2"/>
    <mergeCell ref="A3:E3"/>
    <mergeCell ref="A31:E31"/>
  </mergeCells>
  <printOptions/>
  <pageMargins left="0.75" right="0.41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iLLuSioN</cp:lastModifiedBy>
  <cp:lastPrinted>2008-11-06T08:42:46Z</cp:lastPrinted>
  <dcterms:created xsi:type="dcterms:W3CDTF">2005-11-02T02:22:17Z</dcterms:created>
  <dcterms:modified xsi:type="dcterms:W3CDTF">2009-08-07T08:44:18Z</dcterms:modified>
  <cp:category/>
  <cp:version/>
  <cp:contentType/>
  <cp:contentStatus/>
</cp:coreProperties>
</file>